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11520" windowHeight="4920"/>
  </bookViews>
  <sheets>
    <sheet name="Breakout by Exam" sheetId="4" r:id="rId1"/>
    <sheet name="Standards with Questions" sheetId="2" r:id="rId2"/>
    <sheet name="Regents History " sheetId="1" r:id="rId3"/>
    <sheet name="Sheet3" sheetId="3" r:id="rId4"/>
  </sheets>
  <definedNames>
    <definedName name="_xlnm._FilterDatabase" localSheetId="0" hidden="1">'Breakout by Exam'!$A$3:$E$24</definedName>
    <definedName name="_xlnm._FilterDatabase" localSheetId="2" hidden="1">'Regents History '!$A$2:$I$150</definedName>
    <definedName name="_xlnm._FilterDatabase" localSheetId="1" hidden="1">'Standards with Questions'!$A$1:$D$520</definedName>
    <definedName name="CCSS.Math.Content.HSA.REI.C.5" localSheetId="1">'Standards with Questions'!$C$218</definedName>
    <definedName name="CCSS.Math.Content.HSA.REI.C.6" localSheetId="1">'Standards with Questions'!$C$220</definedName>
    <definedName name="CCSS.Math.Content.HSA.REI.C.7" localSheetId="1">'Standards with Questions'!$C$222</definedName>
    <definedName name="CCSS.Math.Content.HSA.REI.C.8" localSheetId="1">'Standards with Questions'!$C$224</definedName>
    <definedName name="CCSS.Math.Content.HSA.REI.C.9" localSheetId="1">'Standards with Questions'!$C$226</definedName>
    <definedName name="CCSS.Math.Content.HSA.SSE.A.1" localSheetId="1">'Standards with Questions'!$C$83</definedName>
    <definedName name="CCSS.Math.Content.HSA.SSE.A.1.a" localSheetId="1">'Standards with Questions'!$C$85</definedName>
    <definedName name="CCSS.Math.Content.HSA.SSE.A.1.b" localSheetId="1">'Standards with Questions'!$C$87</definedName>
    <definedName name="CCSS.Math.Content.HSA.SSE.A.2" localSheetId="1">'Standards with Questions'!$C$89</definedName>
    <definedName name="CCSS.Math.Content.HSF.IF.B.4" localSheetId="1">'Standards with Questions'!$C$277</definedName>
    <definedName name="CCSS.Math.Content.HSF.IF.B.5" localSheetId="1">'Standards with Questions'!$C$279</definedName>
    <definedName name="CCSS.Math.Content.HSF.IF.B.6" localSheetId="1">'Standards with Questions'!$C$281</definedName>
    <definedName name="CCSS.Math.Content.HSF.TF.B.5" localSheetId="1">'Standards with Questions'!$C$414</definedName>
    <definedName name="CCSS.Math.Content.HSF.TF.B.6" localSheetId="1">'Standards with Questions'!$C$416</definedName>
    <definedName name="CCSS.Math.Content.HSF.TF.B.7" localSheetId="1">'Standards with Questions'!$C$418</definedName>
    <definedName name="CCSS.Math.Content.HSN.CN.C.7" localSheetId="1">'Standards with Questions'!$C$39</definedName>
    <definedName name="CCSS.Math.Content.HSN.CN.C.8" localSheetId="1">'Standards with Questions'!$C$41</definedName>
    <definedName name="CCSS.Math.Content.HSN.CN.C.9" localSheetId="1">'Standards with Questions'!$C$43</definedName>
    <definedName name="CCSS.Math.Content.HSS.CP.B.6" localSheetId="1">'Standards with Questions'!$C$493</definedName>
    <definedName name="CCSS.Math.Content.HSS.CP.B.7" localSheetId="1">'Standards with Questions'!$C$495</definedName>
    <definedName name="CCSS.Math.Content.HSS.CP.B.8" localSheetId="1">'Standards with Questions'!$C$497</definedName>
    <definedName name="CCSS.Math.Content.HSS.CP.B.9" localSheetId="1">'Standards with Questions'!$C$499</definedName>
    <definedName name="CCSS.Math.Content.HSS.MD.B.5" localSheetId="1">'Standards with Questions'!$C$511</definedName>
    <definedName name="CCSS.Math.Content.HSS.MD.B.5.a" localSheetId="1">'Standards with Questions'!$C$513</definedName>
    <definedName name="CCSS.Math.Content.HSS.MD.B.5.b" localSheetId="1">'Standards with Questions'!$C$515</definedName>
    <definedName name="CCSS.Math.Content.HSS.MD.B.6" localSheetId="1">'Standards with Questions'!$C$517</definedName>
    <definedName name="CCSS.Math.Content.HSS.MD.B.7" localSheetId="1">'Standards with Questions'!$C$519</definedName>
  </definedNames>
  <calcPr calcId="145621"/>
</workbook>
</file>

<file path=xl/calcChain.xml><?xml version="1.0" encoding="utf-8"?>
<calcChain xmlns="http://schemas.openxmlformats.org/spreadsheetml/2006/main">
  <c r="C10" i="2" l="1"/>
  <c r="C465" i="2"/>
  <c r="C454" i="2"/>
  <c r="C437" i="2"/>
  <c r="C389" i="2"/>
  <c r="C388" i="2"/>
  <c r="C364" i="2"/>
  <c r="C344" i="2"/>
  <c r="C323" i="2"/>
  <c r="C322" i="2"/>
  <c r="C321" i="2"/>
  <c r="C290" i="2"/>
  <c r="C289" i="2"/>
  <c r="C288" i="2"/>
  <c r="C269" i="2"/>
  <c r="C268" i="2"/>
  <c r="C267" i="2"/>
  <c r="C247" i="2"/>
  <c r="C246" i="2"/>
  <c r="C245" i="2"/>
  <c r="C207" i="2"/>
  <c r="C206" i="2"/>
  <c r="C205" i="2"/>
  <c r="C171" i="2"/>
  <c r="C170" i="2"/>
  <c r="C169" i="2"/>
  <c r="C168" i="2"/>
  <c r="C167" i="2"/>
  <c r="C166" i="2"/>
  <c r="C134" i="2"/>
  <c r="C123" i="2"/>
  <c r="C122" i="2"/>
  <c r="C114" i="2"/>
  <c r="C113" i="2"/>
  <c r="C96" i="2"/>
  <c r="C95" i="2"/>
  <c r="C23" i="2"/>
  <c r="C12" i="2"/>
  <c r="C464" i="2"/>
  <c r="C452" i="2"/>
  <c r="C434" i="2"/>
  <c r="C399" i="2"/>
  <c r="C385" i="2"/>
  <c r="C384" i="2"/>
  <c r="C383" i="2"/>
  <c r="C362" i="2"/>
  <c r="C341" i="2"/>
  <c r="C340" i="2"/>
  <c r="C318" i="2"/>
  <c r="C317" i="2"/>
  <c r="C285" i="2"/>
  <c r="C284" i="2"/>
  <c r="C283" i="2"/>
  <c r="C263" i="2"/>
  <c r="C262" i="2"/>
  <c r="C261" i="2"/>
  <c r="C242" i="2"/>
  <c r="C241" i="2"/>
  <c r="C240" i="2"/>
  <c r="C228" i="2"/>
  <c r="C201" i="2"/>
  <c r="C200" i="2"/>
  <c r="C199" i="2"/>
  <c r="C159" i="2"/>
  <c r="C158" i="2"/>
  <c r="C157" i="2"/>
  <c r="C156" i="2"/>
  <c r="C155" i="2"/>
  <c r="C132" i="2"/>
  <c r="C120" i="2"/>
  <c r="C111" i="2"/>
  <c r="C110" i="2"/>
  <c r="C92" i="2"/>
  <c r="C91" i="2"/>
  <c r="C453" i="2" l="1"/>
  <c r="C436" i="2"/>
  <c r="C435" i="2"/>
  <c r="C400" i="2"/>
  <c r="C387" i="2"/>
  <c r="C386" i="2"/>
  <c r="C363" i="2"/>
  <c r="C343" i="2"/>
  <c r="C342" i="2"/>
  <c r="C320" i="2"/>
  <c r="C319" i="2"/>
  <c r="C287" i="2"/>
  <c r="C286" i="2"/>
  <c r="C266" i="2"/>
  <c r="C265" i="2"/>
  <c r="C264" i="2"/>
  <c r="C244" i="2"/>
  <c r="C243" i="2"/>
  <c r="C230" i="2"/>
  <c r="C229" i="2"/>
  <c r="C204" i="2"/>
  <c r="C203" i="2"/>
  <c r="C202" i="2"/>
  <c r="C188" i="2"/>
  <c r="C165" i="2"/>
  <c r="C164" i="2"/>
  <c r="C163" i="2"/>
  <c r="C162" i="2"/>
  <c r="C161" i="2"/>
  <c r="C160" i="2"/>
  <c r="C133" i="2"/>
  <c r="C121" i="2"/>
  <c r="C112" i="2"/>
  <c r="C94" i="2"/>
  <c r="C93" i="2"/>
  <c r="C22" i="2"/>
  <c r="C11" i="2"/>
  <c r="C466" i="2"/>
  <c r="C440" i="2"/>
  <c r="C439" i="2"/>
  <c r="C403" i="2"/>
  <c r="C402" i="2"/>
  <c r="C395" i="2"/>
  <c r="C394" i="2"/>
  <c r="C393" i="2"/>
  <c r="C367" i="2"/>
  <c r="C346" i="2"/>
  <c r="C328" i="2"/>
  <c r="C295" i="2"/>
  <c r="C294" i="2"/>
  <c r="C293" i="2"/>
  <c r="C275" i="2"/>
  <c r="C274" i="2"/>
  <c r="C273" i="2"/>
  <c r="C272" i="2"/>
  <c r="C253" i="2"/>
  <c r="C252" i="2"/>
  <c r="C251" i="2"/>
  <c r="C232" i="2"/>
  <c r="C216" i="2"/>
  <c r="C215" i="2"/>
  <c r="C214" i="2"/>
  <c r="C213" i="2"/>
  <c r="C212" i="2"/>
  <c r="C189" i="2"/>
  <c r="C182" i="2"/>
  <c r="C181" i="2"/>
  <c r="C180" i="2"/>
  <c r="C179" i="2"/>
  <c r="C178" i="2"/>
  <c r="C126" i="2"/>
  <c r="C116" i="2"/>
  <c r="C98" i="2"/>
  <c r="C14" i="2"/>
  <c r="C456" i="2"/>
  <c r="C455" i="2"/>
  <c r="C438" i="2"/>
  <c r="C401" i="2"/>
  <c r="C392" i="2"/>
  <c r="C391" i="2"/>
  <c r="C390" i="2"/>
  <c r="C366" i="2"/>
  <c r="C365" i="2"/>
  <c r="C345" i="2"/>
  <c r="C327" i="2"/>
  <c r="C326" i="2"/>
  <c r="C325" i="2"/>
  <c r="C324" i="2"/>
  <c r="C292" i="2"/>
  <c r="C291" i="2"/>
  <c r="C271" i="2"/>
  <c r="C270" i="2"/>
  <c r="C250" i="2"/>
  <c r="C249" i="2"/>
  <c r="C248" i="2"/>
  <c r="C231" i="2"/>
  <c r="C211" i="2"/>
  <c r="C210" i="2"/>
  <c r="C209" i="2"/>
  <c r="C208" i="2"/>
  <c r="C177" i="2"/>
  <c r="C176" i="2"/>
  <c r="C175" i="2"/>
  <c r="C174" i="2"/>
  <c r="C173" i="2"/>
  <c r="C172" i="2"/>
  <c r="C125" i="2"/>
  <c r="C124" i="2"/>
  <c r="C115" i="2"/>
  <c r="C97" i="2"/>
  <c r="C13" i="2"/>
  <c r="B5" i="4" l="1"/>
  <c r="B6" i="4"/>
  <c r="B7" i="4"/>
  <c r="B8" i="4"/>
  <c r="B9" i="4"/>
  <c r="B10" i="4"/>
  <c r="B11" i="4"/>
  <c r="B12" i="4"/>
  <c r="B13" i="4"/>
  <c r="B14" i="4"/>
  <c r="B15" i="4"/>
  <c r="B16" i="4"/>
  <c r="B17" i="4"/>
  <c r="B18" i="4"/>
  <c r="B19" i="4"/>
  <c r="B20" i="4"/>
  <c r="B21" i="4"/>
  <c r="B22" i="4"/>
  <c r="B23" i="4"/>
  <c r="B24" i="4"/>
  <c r="B4" i="4"/>
  <c r="C5" i="4"/>
  <c r="C6" i="4"/>
  <c r="C7" i="4"/>
  <c r="C8" i="4"/>
  <c r="C9" i="4"/>
  <c r="C10" i="4"/>
  <c r="C11" i="4"/>
  <c r="C12" i="4"/>
  <c r="C13" i="4"/>
  <c r="C14" i="4"/>
  <c r="C15" i="4"/>
  <c r="C16" i="4"/>
  <c r="C17" i="4"/>
  <c r="C18" i="4"/>
  <c r="C19" i="4"/>
  <c r="C20" i="4"/>
  <c r="C21" i="4"/>
  <c r="C22" i="4"/>
  <c r="C23" i="4"/>
  <c r="C24" i="4"/>
  <c r="C4" i="4"/>
  <c r="C29" i="4"/>
  <c r="C30" i="4"/>
  <c r="C31" i="4"/>
  <c r="C32" i="4"/>
  <c r="C33" i="4"/>
  <c r="C34" i="4"/>
  <c r="C35" i="4"/>
  <c r="C36" i="4"/>
  <c r="C37" i="4"/>
  <c r="C38" i="4"/>
  <c r="C39" i="4"/>
  <c r="C40" i="4"/>
  <c r="C41" i="4"/>
  <c r="C42" i="4"/>
  <c r="C43" i="4"/>
  <c r="C44" i="4"/>
  <c r="C45" i="4"/>
  <c r="C46" i="4"/>
  <c r="B29" i="4"/>
  <c r="B30" i="4"/>
  <c r="B31" i="4"/>
  <c r="B32" i="4"/>
  <c r="B33" i="4"/>
  <c r="B34" i="4"/>
  <c r="B35" i="4"/>
  <c r="B36" i="4"/>
  <c r="B37" i="4"/>
  <c r="B38" i="4"/>
  <c r="B39" i="4"/>
  <c r="B40" i="4"/>
  <c r="B41" i="4"/>
  <c r="B42" i="4"/>
  <c r="B43" i="4"/>
  <c r="B44" i="4"/>
  <c r="B45" i="4"/>
  <c r="B46" i="4"/>
  <c r="C28" i="4"/>
  <c r="E28" i="4" s="1"/>
  <c r="E182" i="1"/>
  <c r="B28" i="4"/>
  <c r="A26" i="4"/>
  <c r="D43" i="4"/>
  <c r="D44" i="4"/>
  <c r="D45" i="4"/>
  <c r="D46" i="4"/>
  <c r="D42" i="4"/>
  <c r="D41" i="4"/>
  <c r="D40" i="4"/>
  <c r="D39" i="4"/>
  <c r="D38" i="4"/>
  <c r="D37" i="4"/>
  <c r="D36" i="4"/>
  <c r="D35" i="4"/>
  <c r="D34" i="4"/>
  <c r="D33" i="4"/>
  <c r="D32" i="4"/>
  <c r="D31" i="4"/>
  <c r="D30" i="4"/>
  <c r="D29" i="4"/>
  <c r="D28" i="4"/>
  <c r="E151" i="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3" i="1" s="1"/>
  <c r="E184" i="1" s="1"/>
  <c r="E185" i="1" s="1"/>
  <c r="E186" i="1" s="1"/>
  <c r="E187" i="1" s="1"/>
  <c r="E46" i="4" l="1"/>
  <c r="E42" i="4"/>
  <c r="E38" i="4"/>
  <c r="E34" i="4"/>
  <c r="E30" i="4"/>
  <c r="E43" i="4"/>
  <c r="E39" i="4"/>
  <c r="E35" i="4"/>
  <c r="E31" i="4"/>
  <c r="E45" i="4"/>
  <c r="E41" i="4"/>
  <c r="E37" i="4"/>
  <c r="E33" i="4"/>
  <c r="E29" i="4"/>
  <c r="E44" i="4"/>
  <c r="E40" i="4"/>
  <c r="E36" i="4"/>
  <c r="E32" i="4"/>
  <c r="E4" i="4"/>
  <c r="D71" i="4"/>
  <c r="D54" i="4"/>
  <c r="D55" i="4"/>
  <c r="D56" i="4"/>
  <c r="D57" i="4"/>
  <c r="D58" i="4"/>
  <c r="D59" i="4"/>
  <c r="D60" i="4"/>
  <c r="D61" i="4"/>
  <c r="D62" i="4"/>
  <c r="D63" i="4"/>
  <c r="D64" i="4"/>
  <c r="D65" i="4"/>
  <c r="D66" i="4"/>
  <c r="D67" i="4"/>
  <c r="D68" i="4"/>
  <c r="D69" i="4"/>
  <c r="D70" i="4"/>
  <c r="D72" i="4"/>
  <c r="D73" i="4"/>
  <c r="D53" i="4"/>
  <c r="A76" i="4"/>
  <c r="A51" i="4"/>
  <c r="E114" i="1"/>
  <c r="E115" i="1" s="1"/>
  <c r="E116" i="1" l="1"/>
  <c r="D120" i="4"/>
  <c r="D121" i="4"/>
  <c r="D122" i="4"/>
  <c r="D123" i="4"/>
  <c r="D124" i="4"/>
  <c r="D125" i="4"/>
  <c r="D126" i="4"/>
  <c r="D127" i="4"/>
  <c r="D128" i="4"/>
  <c r="D129" i="4"/>
  <c r="D130" i="4"/>
  <c r="D131" i="4"/>
  <c r="D132" i="4"/>
  <c r="D133" i="4"/>
  <c r="D134" i="4"/>
  <c r="D135" i="4"/>
  <c r="D136" i="4"/>
  <c r="D119" i="4"/>
  <c r="A117" i="4"/>
  <c r="D100" i="4"/>
  <c r="D101" i="4"/>
  <c r="D102" i="4"/>
  <c r="D103" i="4"/>
  <c r="D104" i="4"/>
  <c r="D105" i="4"/>
  <c r="D106" i="4"/>
  <c r="D107" i="4"/>
  <c r="D108" i="4"/>
  <c r="D109" i="4"/>
  <c r="D110" i="4"/>
  <c r="D111" i="4"/>
  <c r="D112" i="4"/>
  <c r="D113" i="4"/>
  <c r="D114" i="4"/>
  <c r="D115" i="4"/>
  <c r="D99" i="4"/>
  <c r="A97" i="4"/>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77"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40" i="1"/>
  <c r="E4" i="1"/>
  <c r="B79" i="4" s="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3" i="1"/>
  <c r="D79" i="4"/>
  <c r="D80" i="4"/>
  <c r="D81" i="4"/>
  <c r="D82" i="4"/>
  <c r="D83" i="4"/>
  <c r="D84" i="4"/>
  <c r="D85" i="4"/>
  <c r="D86" i="4"/>
  <c r="D87" i="4"/>
  <c r="D88" i="4"/>
  <c r="D89" i="4"/>
  <c r="D90" i="4"/>
  <c r="D91" i="4"/>
  <c r="D92" i="4"/>
  <c r="D93" i="4"/>
  <c r="D94" i="4"/>
  <c r="D95" i="4"/>
  <c r="D78" i="4"/>
  <c r="D4" i="4"/>
  <c r="D5" i="4"/>
  <c r="D6" i="4"/>
  <c r="D7" i="4"/>
  <c r="D8" i="4"/>
  <c r="D9" i="4"/>
  <c r="D10" i="4"/>
  <c r="D11" i="4"/>
  <c r="D12" i="4"/>
  <c r="D13" i="4"/>
  <c r="D14" i="4"/>
  <c r="D15" i="4"/>
  <c r="D16" i="4"/>
  <c r="D17" i="4"/>
  <c r="D18" i="4"/>
  <c r="D19" i="4"/>
  <c r="D20" i="4"/>
  <c r="D21" i="4"/>
  <c r="D22" i="4"/>
  <c r="D23" i="4"/>
  <c r="D24" i="4"/>
  <c r="A329" i="2"/>
  <c r="B54" i="4" l="1"/>
  <c r="C125" i="4"/>
  <c r="E125" i="4" s="1"/>
  <c r="C53" i="4"/>
  <c r="B53" i="4"/>
  <c r="C54" i="4"/>
  <c r="E117" i="1"/>
  <c r="B100" i="4"/>
  <c r="B125" i="4"/>
  <c r="C100" i="4"/>
  <c r="E100" i="4" s="1"/>
  <c r="E22" i="4"/>
  <c r="E14" i="4"/>
  <c r="E6" i="4"/>
  <c r="E21" i="4"/>
  <c r="E17" i="4"/>
  <c r="E13" i="4"/>
  <c r="E9" i="4"/>
  <c r="E5" i="4"/>
  <c r="E18" i="4"/>
  <c r="E10" i="4"/>
  <c r="E24" i="4"/>
  <c r="E20" i="4"/>
  <c r="E16" i="4"/>
  <c r="E12" i="4"/>
  <c r="E8" i="4"/>
  <c r="E23" i="4"/>
  <c r="E19" i="4"/>
  <c r="E15" i="4"/>
  <c r="E11" i="4"/>
  <c r="E7" i="4"/>
  <c r="C79" i="4"/>
  <c r="E79" i="4" s="1"/>
  <c r="A510" i="2"/>
  <c r="A501" i="2"/>
  <c r="A492" i="2"/>
  <c r="A481" i="2"/>
  <c r="A472" i="2"/>
  <c r="A467" i="2"/>
  <c r="A457" i="2"/>
  <c r="A441" i="2"/>
  <c r="A425" i="2"/>
  <c r="A420" i="2"/>
  <c r="A413" i="2"/>
  <c r="A404" i="2"/>
  <c r="A396" i="2"/>
  <c r="A368" i="2"/>
  <c r="A347" i="2"/>
  <c r="A296" i="2"/>
  <c r="A276" i="2"/>
  <c r="A254" i="2"/>
  <c r="A233" i="2"/>
  <c r="A217" i="2"/>
  <c r="A190" i="2"/>
  <c r="A183" i="2"/>
  <c r="A145" i="2"/>
  <c r="A140" i="2"/>
  <c r="A135" i="2"/>
  <c r="A127" i="2"/>
  <c r="A117" i="2"/>
  <c r="A99" i="2"/>
  <c r="A82" i="2"/>
  <c r="A67" i="2"/>
  <c r="A52" i="2"/>
  <c r="A45" i="2"/>
  <c r="A38" i="2"/>
  <c r="A31" i="2"/>
  <c r="A24" i="2"/>
  <c r="A15" i="2"/>
  <c r="A7" i="2"/>
  <c r="A2" i="2"/>
  <c r="E118" i="1" l="1"/>
  <c r="E119" i="1" l="1"/>
  <c r="E120" i="1" l="1"/>
  <c r="E121" i="1" l="1"/>
  <c r="E122" i="1" l="1"/>
  <c r="C60" i="4"/>
  <c r="B60" i="4"/>
  <c r="B128" i="4"/>
  <c r="C128" i="4"/>
  <c r="E128" i="4" s="1"/>
  <c r="B99" i="4"/>
  <c r="B93" i="4"/>
  <c r="C99" i="4"/>
  <c r="E99" i="4" s="1"/>
  <c r="C93" i="4"/>
  <c r="E93" i="4" s="1"/>
  <c r="E123" i="1" l="1"/>
  <c r="E124" i="1" l="1"/>
  <c r="C61" i="4"/>
  <c r="B61" i="4"/>
  <c r="B113" i="4"/>
  <c r="C113" i="4"/>
  <c r="E113" i="4" s="1"/>
  <c r="B127" i="4"/>
  <c r="C127" i="4"/>
  <c r="E127" i="4" s="1"/>
  <c r="B80" i="4"/>
  <c r="C80" i="4"/>
  <c r="E80" i="4" s="1"/>
  <c r="E125" i="1" l="1"/>
  <c r="E126" i="1" l="1"/>
  <c r="C63" i="4"/>
  <c r="B63" i="4"/>
  <c r="B92" i="4"/>
  <c r="C92" i="4"/>
  <c r="E92" i="4" s="1"/>
  <c r="E127" i="1" l="1"/>
  <c r="E128" i="1" l="1"/>
  <c r="C133" i="4"/>
  <c r="E133" i="4" s="1"/>
  <c r="C86" i="4"/>
  <c r="E86" i="4" s="1"/>
  <c r="C59" i="4"/>
  <c r="B86" i="4"/>
  <c r="B59" i="4"/>
  <c r="C105" i="4"/>
  <c r="E105" i="4" s="1"/>
  <c r="B133" i="4"/>
  <c r="B105" i="4"/>
  <c r="E129" i="1" l="1"/>
  <c r="B107" i="4"/>
  <c r="C107" i="4"/>
  <c r="E107" i="4" s="1"/>
  <c r="B124" i="4"/>
  <c r="B82" i="4"/>
  <c r="C64" i="4"/>
  <c r="C124" i="4"/>
  <c r="E124" i="4" s="1"/>
  <c r="B64" i="4"/>
  <c r="C82" i="4"/>
  <c r="E82" i="4" s="1"/>
  <c r="E130" i="1" l="1"/>
  <c r="C65" i="4"/>
  <c r="B65" i="4"/>
  <c r="C126" i="4"/>
  <c r="E126" i="4" s="1"/>
  <c r="B126" i="4"/>
  <c r="C95" i="4"/>
  <c r="E95" i="4" s="1"/>
  <c r="B95" i="4"/>
  <c r="E131" i="1" l="1"/>
  <c r="B55" i="4"/>
  <c r="C78" i="4"/>
  <c r="E78" i="4" s="1"/>
  <c r="C110" i="4"/>
  <c r="E110" i="4" s="1"/>
  <c r="B78" i="4"/>
  <c r="B135" i="4"/>
  <c r="C135" i="4"/>
  <c r="E135" i="4" s="1"/>
  <c r="C55" i="4"/>
  <c r="B110" i="4"/>
  <c r="E132" i="1" l="1"/>
  <c r="E133" i="1" l="1"/>
  <c r="E134" i="1" l="1"/>
  <c r="C68" i="4"/>
  <c r="B68" i="4"/>
  <c r="B91" i="4"/>
  <c r="C91" i="4"/>
  <c r="E91" i="4" s="1"/>
  <c r="C102" i="4"/>
  <c r="E102" i="4" s="1"/>
  <c r="B102" i="4"/>
  <c r="C132" i="4"/>
  <c r="E132" i="4" s="1"/>
  <c r="B132" i="4"/>
  <c r="E135" i="1" l="1"/>
  <c r="C69" i="4"/>
  <c r="B69" i="4"/>
  <c r="C119" i="4"/>
  <c r="E119" i="4" s="1"/>
  <c r="B119" i="4"/>
  <c r="E136" i="1" l="1"/>
  <c r="E137" i="1" l="1"/>
  <c r="E138" i="1" l="1"/>
  <c r="E139" i="1" l="1"/>
  <c r="C71" i="4"/>
  <c r="B71" i="4"/>
  <c r="B134" i="4"/>
  <c r="C89" i="4"/>
  <c r="E89" i="4" s="1"/>
  <c r="C111" i="4"/>
  <c r="E111" i="4" s="1"/>
  <c r="B89" i="4"/>
  <c r="B111" i="4"/>
  <c r="C134" i="4"/>
  <c r="E134" i="4" s="1"/>
  <c r="E140" i="1" l="1"/>
  <c r="B81" i="4"/>
  <c r="C114" i="4"/>
  <c r="E114" i="4" s="1"/>
  <c r="B136" i="4"/>
  <c r="C136" i="4"/>
  <c r="E136" i="4" s="1"/>
  <c r="B114" i="4"/>
  <c r="C81" i="4"/>
  <c r="E81" i="4" s="1"/>
  <c r="C70" i="4"/>
  <c r="B70" i="4"/>
  <c r="E141" i="1" l="1"/>
  <c r="B88" i="4"/>
  <c r="B122" i="4"/>
  <c r="C57" i="4"/>
  <c r="B103" i="4"/>
  <c r="B57" i="4"/>
  <c r="C88" i="4"/>
  <c r="E88" i="4" s="1"/>
  <c r="C103" i="4"/>
  <c r="E103" i="4" s="1"/>
  <c r="C122" i="4"/>
  <c r="E122" i="4" s="1"/>
  <c r="E142" i="1" l="1"/>
  <c r="C72" i="4"/>
  <c r="B72" i="4"/>
  <c r="B87" i="4"/>
  <c r="B104" i="4"/>
  <c r="C104" i="4"/>
  <c r="E104" i="4" s="1"/>
  <c r="C87" i="4"/>
  <c r="E87" i="4" s="1"/>
  <c r="B121" i="4"/>
  <c r="C121" i="4"/>
  <c r="E121" i="4" s="1"/>
  <c r="E143" i="1" l="1"/>
  <c r="E144" i="1" l="1"/>
  <c r="B84" i="4"/>
  <c r="B101" i="4"/>
  <c r="C101" i="4"/>
  <c r="E101" i="4" s="1"/>
  <c r="B123" i="4"/>
  <c r="C84" i="4"/>
  <c r="E84" i="4" s="1"/>
  <c r="B66" i="4"/>
  <c r="C123" i="4"/>
  <c r="E123" i="4" s="1"/>
  <c r="C66" i="4"/>
  <c r="E145" i="1" l="1"/>
  <c r="C73" i="4"/>
  <c r="B73" i="4"/>
  <c r="B94" i="4"/>
  <c r="B112" i="4"/>
  <c r="C112" i="4"/>
  <c r="E112" i="4" s="1"/>
  <c r="C94" i="4"/>
  <c r="E94" i="4" s="1"/>
  <c r="E146" i="1" l="1"/>
  <c r="E147" i="1" l="1"/>
  <c r="B129" i="4"/>
  <c r="C58" i="4"/>
  <c r="C115" i="4"/>
  <c r="E115" i="4" s="1"/>
  <c r="B58" i="4"/>
  <c r="B115" i="4"/>
  <c r="C129" i="4"/>
  <c r="E129" i="4" s="1"/>
  <c r="E148" i="1" l="1"/>
  <c r="B108" i="4"/>
  <c r="C85" i="4"/>
  <c r="E85" i="4" s="1"/>
  <c r="C56" i="4"/>
  <c r="C131" i="4"/>
  <c r="E131" i="4" s="1"/>
  <c r="B131" i="4"/>
  <c r="B85" i="4"/>
  <c r="C108" i="4"/>
  <c r="E108" i="4" s="1"/>
  <c r="B56" i="4"/>
  <c r="E149" i="1" l="1"/>
  <c r="E150" i="1" s="1"/>
  <c r="C90" i="4"/>
  <c r="E90" i="4" s="1"/>
  <c r="B90" i="4"/>
  <c r="C106" i="4"/>
  <c r="E106" i="4" s="1"/>
  <c r="B130" i="4"/>
  <c r="C130" i="4"/>
  <c r="E130" i="4" s="1"/>
  <c r="C67" i="4"/>
  <c r="B106" i="4"/>
  <c r="B67" i="4"/>
  <c r="C120" i="4" l="1"/>
  <c r="E120" i="4" s="1"/>
  <c r="C83" i="4"/>
  <c r="E83" i="4" s="1"/>
  <c r="B83" i="4"/>
  <c r="B109" i="4"/>
  <c r="C62" i="4"/>
  <c r="C109" i="4"/>
  <c r="E109" i="4" s="1"/>
  <c r="B62" i="4"/>
  <c r="B120" i="4"/>
  <c r="E62" i="4" l="1"/>
  <c r="E55" i="4"/>
  <c r="E63" i="4"/>
  <c r="E69" i="4"/>
  <c r="E72" i="4"/>
  <c r="E56" i="4"/>
  <c r="E61" i="4"/>
  <c r="E53" i="4"/>
  <c r="E71" i="4"/>
  <c r="E66" i="4"/>
  <c r="E60" i="4"/>
  <c r="E65" i="4"/>
  <c r="E59" i="4"/>
  <c r="E70" i="4"/>
  <c r="E73" i="4"/>
  <c r="E64" i="4"/>
  <c r="E54" i="4"/>
  <c r="E68" i="4"/>
  <c r="E57" i="4"/>
  <c r="E58" i="4"/>
  <c r="E67" i="4"/>
</calcChain>
</file>

<file path=xl/sharedStrings.xml><?xml version="1.0" encoding="utf-8"?>
<sst xmlns="http://schemas.openxmlformats.org/spreadsheetml/2006/main" count="1453" uniqueCount="571">
  <si>
    <t>JAN15 - MC -#1</t>
  </si>
  <si>
    <t>JAN15 - MC -#2</t>
  </si>
  <si>
    <t>JAN15 - MC -#3</t>
  </si>
  <si>
    <t>JAN15 - MC -#4</t>
  </si>
  <si>
    <t>JAN15 - MC -#5</t>
  </si>
  <si>
    <t>JAN15 - MC -#6</t>
  </si>
  <si>
    <t>JAN15 - MC -#7</t>
  </si>
  <si>
    <t>JAN15 - MC -#8</t>
  </si>
  <si>
    <t>JAN15 - MC -#9</t>
  </si>
  <si>
    <t>JAN15 - MC -#10</t>
  </si>
  <si>
    <t>JAN15 - MC -#11</t>
  </si>
  <si>
    <t>JAN15 - MC -#12</t>
  </si>
  <si>
    <t>JAN15 - MC -#13</t>
  </si>
  <si>
    <t>JAN15 - MC -#14</t>
  </si>
  <si>
    <t>JAN15 - MC -#15</t>
  </si>
  <si>
    <t>JAN15 - MC -#16</t>
  </si>
  <si>
    <t>JAN15 - MC -#17</t>
  </si>
  <si>
    <t>JAN15 - MC -#18</t>
  </si>
  <si>
    <t>JAN15 - MC -#19</t>
  </si>
  <si>
    <t>JAN15 - MC -#20</t>
  </si>
  <si>
    <t>JAN15 - MC -#21</t>
  </si>
  <si>
    <t>JAN15 - MC -#22</t>
  </si>
  <si>
    <t>JAN15 - MC -#23</t>
  </si>
  <si>
    <t>JAN15 - MC -#24</t>
  </si>
  <si>
    <t>JAN15 - SA -#25</t>
  </si>
  <si>
    <t>JAN15 - SA -#26</t>
  </si>
  <si>
    <t>JAN15 - SA -#27</t>
  </si>
  <si>
    <t>JAN15 - SA -#28</t>
  </si>
  <si>
    <t>JAN15 - SA -#29</t>
  </si>
  <si>
    <t>JAN15 - SA -#30</t>
  </si>
  <si>
    <t>JAN15 - SA -#31</t>
  </si>
  <si>
    <t>JAN15 - SA -#32</t>
  </si>
  <si>
    <t>JAN15 - SA -#33</t>
  </si>
  <si>
    <t>JAN15 - SA -#34</t>
  </si>
  <si>
    <t>JAN15 - SA -#35</t>
  </si>
  <si>
    <t>JAN15 - SA -#36</t>
  </si>
  <si>
    <t>JAN15 - SA -#37</t>
  </si>
  <si>
    <t>AUG14 - MC -#1</t>
  </si>
  <si>
    <t>AUG14 - MC -#2</t>
  </si>
  <si>
    <t>AUG14 - MC -#3</t>
  </si>
  <si>
    <t>AUG14 - MC -#4</t>
  </si>
  <si>
    <t>AUG14 - MC -#5</t>
  </si>
  <si>
    <t>AUG14 - MC -#6</t>
  </si>
  <si>
    <t>AUG14 - MC -#7</t>
  </si>
  <si>
    <t>AUG14 - MC -#8</t>
  </si>
  <si>
    <t>AUG14 - MC -#9</t>
  </si>
  <si>
    <t>AUG14 - MC -#10</t>
  </si>
  <si>
    <t>AUG14 - MC -#11</t>
  </si>
  <si>
    <t>AUG14 - MC -#12</t>
  </si>
  <si>
    <t>AUG14 - MC -#13</t>
  </si>
  <si>
    <t>AUG14 - MC -#14</t>
  </si>
  <si>
    <t>AUG14 - MC -#15</t>
  </si>
  <si>
    <t>AUG14 - MC -#16</t>
  </si>
  <si>
    <t>AUG14 - MC -#17</t>
  </si>
  <si>
    <t>AUG14 - MC -#18</t>
  </si>
  <si>
    <t>AUG14 - MC -#19</t>
  </si>
  <si>
    <t>AUG14 - MC -#20</t>
  </si>
  <si>
    <t>AUG14 - MC -#21</t>
  </si>
  <si>
    <t>AUG14 - MC -#22</t>
  </si>
  <si>
    <t>AUG14 - MC -#23</t>
  </si>
  <si>
    <t>AUG14 - MC -#24</t>
  </si>
  <si>
    <t>AUG14 - SA -#25</t>
  </si>
  <si>
    <t>AUG14 - SA -#26</t>
  </si>
  <si>
    <t>AUG14 - SA -#27</t>
  </si>
  <si>
    <t>AUG14 - SA -#28</t>
  </si>
  <si>
    <t>AUG14 - SA -#29</t>
  </si>
  <si>
    <t>AUG14 - SA -#30</t>
  </si>
  <si>
    <t>AUG14 - SA -#31</t>
  </si>
  <si>
    <t>AUG14 - SA -#32</t>
  </si>
  <si>
    <t>AUG14 - SA -#33</t>
  </si>
  <si>
    <t>AUG14 - SA -#34</t>
  </si>
  <si>
    <t>AUG14 - SA -#35</t>
  </si>
  <si>
    <t>AUG14 - SA -#36</t>
  </si>
  <si>
    <t>AUG14 - SA -#37</t>
  </si>
  <si>
    <t>JUNE14 - MC -#1</t>
  </si>
  <si>
    <t>JUNE14 - MC -#2</t>
  </si>
  <si>
    <t>JUNE14 - MC -#3</t>
  </si>
  <si>
    <t>JUNE14 - MC -#4</t>
  </si>
  <si>
    <t>JUNE14 - MC -#5</t>
  </si>
  <si>
    <t>JUNE14 - MC -#6</t>
  </si>
  <si>
    <t>JUNE14 - MC -#7</t>
  </si>
  <si>
    <t>JUNE14 - MC -#8</t>
  </si>
  <si>
    <t>JUNE14 - MC -#9</t>
  </si>
  <si>
    <t>JUNE14 - MC -#10</t>
  </si>
  <si>
    <t>JUNE14 - MC -#11</t>
  </si>
  <si>
    <t>JUNE14 - MC -#12</t>
  </si>
  <si>
    <t>JUNE14 - MC -#13</t>
  </si>
  <si>
    <t>JUNE14 - MC -#14</t>
  </si>
  <si>
    <t>JUNE14 - MC -#15</t>
  </si>
  <si>
    <t>JUNE14 - MC -#16</t>
  </si>
  <si>
    <t>JUNE14 - MC -#17</t>
  </si>
  <si>
    <t>JUNE14 - MC -#18</t>
  </si>
  <si>
    <t>JUNE14 - MC -#19</t>
  </si>
  <si>
    <t>JUNE14 - MC -#20</t>
  </si>
  <si>
    <t>JUNE14 - MC -#21</t>
  </si>
  <si>
    <t>JUNE14 - MC -#22</t>
  </si>
  <si>
    <t>JUNE14 - MC -#23</t>
  </si>
  <si>
    <t>JUNE14 - MC -#24</t>
  </si>
  <si>
    <t>JUNE14 - SA -#25</t>
  </si>
  <si>
    <t>JUNE14 - SA -#26</t>
  </si>
  <si>
    <t>JUNE14 - SA -#27</t>
  </si>
  <si>
    <t>JUNE14 - SA -#28</t>
  </si>
  <si>
    <t>JUNE14 - SA -#29</t>
  </si>
  <si>
    <t>JUNE14 - SA -#30</t>
  </si>
  <si>
    <t>JUNE14 - SA -#31</t>
  </si>
  <si>
    <t>JUNE14 - SA -#32</t>
  </si>
  <si>
    <t>JUNE14 - SA -#33</t>
  </si>
  <si>
    <t>JUNE14 - SA -#34</t>
  </si>
  <si>
    <t>JUNE14 - SA -#35</t>
  </si>
  <si>
    <t>JUNE14 - SA -#36</t>
  </si>
  <si>
    <t>JUNE14 - SA -#37</t>
  </si>
  <si>
    <t>Standard</t>
  </si>
  <si>
    <t>Count</t>
  </si>
  <si>
    <t>Exam</t>
  </si>
  <si>
    <t>Point Value</t>
  </si>
  <si>
    <t>Interpret the structure of expressions.</t>
  </si>
  <si>
    <t>A.SSE.A</t>
  </si>
  <si>
    <t>A.SSE.B</t>
  </si>
  <si>
    <t>Write expressions in equivalent forms to solve problems.</t>
  </si>
  <si>
    <t>CCSS.Math.Content.HSA.SSE.A.1</t>
  </si>
  <si>
    <t>CCSS.Math.Content.HSA.SSE.A.1.a</t>
  </si>
  <si>
    <t>Interpret parts of an expression, such as terms, factors, and coefficients.</t>
  </si>
  <si>
    <t>CCSS.Math.Content.HSA.SSE.A.1.b</t>
  </si>
  <si>
    <t>CCSS.Math.Content.HSA.SSE.A.2</t>
  </si>
  <si>
    <t>Interpret expressions that represent a quantity in terms of its context.*</t>
  </si>
  <si>
    <t>Interpret complicated expressions by viewing one or more of their parts as a single entity. For example, interpret P(1+r)n as the product of P and a factor not depending on P.</t>
  </si>
  <si>
    <t>Use the structure of an expression to identify ways to rewrite it. For example, see x4 - y4 as (x2)2 - (y2)2, thus recognizing it as a difference of squares that can be factored as (x2 - y2)(x2 + y2).</t>
  </si>
  <si>
    <t>CCSS.Math.Content.HSA.SSE.B.3</t>
  </si>
  <si>
    <t>Choose and produce an equivalent form of an expression to reveal and explain properties of the quantity represented by the expression.*</t>
  </si>
  <si>
    <t>CCSS.Math.Content.HSA.SSE.B.3.a</t>
  </si>
  <si>
    <t>Factor a quadratic expression to reveal the zeros of the function it defines.</t>
  </si>
  <si>
    <t>CCSS.Math.Content.HSA.SSE.B.3.b</t>
  </si>
  <si>
    <t>Complete the square in a quadratic expression to reveal the maximum or minimum value of the function it defines.</t>
  </si>
  <si>
    <t>CCSS.Math.Content.HSA.SSE.B.3.c</t>
  </si>
  <si>
    <t>Use the properties of exponents to transform expressions for exponential functions. For example the expression 1.15t can be rewritten as (1.151/12)12t ≈ 1.01212t to reveal the approximate equivalent monthly interest rate if the annual rate is 15%.</t>
  </si>
  <si>
    <t>CCSS.Math.Content.HSA.SSE.B.4</t>
  </si>
  <si>
    <t>Derive the formula for the sum of a finite geometric series (when the common ratio is not 1), and use the formula to solve problems. For example, calculate mortgage payments.*</t>
  </si>
  <si>
    <t>CCSS.Math.Content.HSA.APR.A.1</t>
  </si>
  <si>
    <t>A.APR.A</t>
  </si>
  <si>
    <t>Perform arithmetic operations on polynomials.</t>
  </si>
  <si>
    <t>Understand that polynomials form a system analogous to the integers, namely, they are closed under the operations of addition, subtraction, and multiplication; add, subtract, and multiply polynomials.</t>
  </si>
  <si>
    <t>Understand the relationship between zeros and factors of polynomials.</t>
  </si>
  <si>
    <t>A.APR.B</t>
  </si>
  <si>
    <t>CCSS.Math.Content.HSA.APR.B.2</t>
  </si>
  <si>
    <t>Know and apply the Remainder Theorem: For a polynomial p(x) and a number a, the remainder on division by x - a is p(a), so p(a) = 0 if and only if (x - a) is a factor of p(x).</t>
  </si>
  <si>
    <t>CCSS.Math.Content.HSA.APR.B.3</t>
  </si>
  <si>
    <t>Identify zeros of polynomials when suitable factorizations are available, and use the zeros to construct a rough graph of the function defined by the polynomial.</t>
  </si>
  <si>
    <t>Use polynomial identities to solve problems.</t>
  </si>
  <si>
    <t>A.APR.C</t>
  </si>
  <si>
    <t>Prove polynomial identities and use them to describe numerical relationships. For example, the polynomial identity (x2 + y2)2 = (x2 - y2)2 + (2xy)2 can be used to generate Pythagorean triples.</t>
  </si>
  <si>
    <t>CCSS.Math.Content.HSA.APR.C.5</t>
  </si>
  <si>
    <t>CCSS.Math.Content.HSA.APR.C.4</t>
  </si>
  <si>
    <t>Rewrite rational expressions.</t>
  </si>
  <si>
    <t>A.APR.D</t>
  </si>
  <si>
    <t xml:space="preserve">(+) Know and apply the Binomial Theorem for the expansion of (x + y)n in powers of x and y for a positive integer n, where x and y are any numbers, with coefficients determined for example by Pascal's Triangle. 1The Binomial Theorem can be proved by mathematical induction or by a combinatorial argument. </t>
  </si>
  <si>
    <t>CCSS.Math.Content.HSA.APR.D.6</t>
  </si>
  <si>
    <t>Rewrite simple rational expressions in different forms; write a(x)/b(x) in the form q(x) + r(x)/b(x), where a(x), b(x), q(x), and r(x) are polynomials with the degree of r(x) less than the degree of b(x), using inspection, long division, or, for the more complicated examples, a computer algebra system.</t>
  </si>
  <si>
    <t>CCSS.Math.Content.HSA.APR.D.7</t>
  </si>
  <si>
    <t>(+) Understand that rational expressions form a system analogous to the rational numbers, closed under addition, subtraction, multiplication, and division by a nonzero rational expression; add, subtract, multiply, and divide rational expressions.</t>
  </si>
  <si>
    <t>Create equations that describe numbers or relationships.</t>
  </si>
  <si>
    <t>CCSS.Math.Content.HSA.CED.A.1</t>
  </si>
  <si>
    <t>Create equations and inequalities in one variable and use them to solve problems. Include equations arising from linear and quadratic functions, and simple rational and exponential functions.</t>
  </si>
  <si>
    <t>CCSS.Math.Content.HSA.CED.A.2</t>
  </si>
  <si>
    <t>Create equations in two or more variables to represent relationships between quantities; graph equations on coordinate axes with labels and scales.</t>
  </si>
  <si>
    <t>CCSS.Math.Content.HSA.CED.A.3</t>
  </si>
  <si>
    <t>Represent constraints by equations or inequalities, and by systems of equations and/or inequalities, and interpret solutions as viable or nonviable options in a modeling context. For example, represent inequalities describing nutritional and cost constraints on combinations of different foods.</t>
  </si>
  <si>
    <t>CCSS.Math.Content.HSA.CED.A.4</t>
  </si>
  <si>
    <t>Rearrange formulas to highlight a quantity of interest, using the same reasoning as in solving equations. For example, rearrange Ohm's law V = IR to highlight resistance R.</t>
  </si>
  <si>
    <t>* Modeling Standards: Modeling is best interpreted not as a collection of isolated topics but rather in relation to other standards. Making mathematical models is a Standard for Mathematical Practice, and specific modeling standards appears throughout the high school standards indicated by a star symbol (*).</t>
  </si>
  <si>
    <t>A.CED.A</t>
  </si>
  <si>
    <t>Understand solving equations as a process of reasoning and explain the reasoning.</t>
  </si>
  <si>
    <t>CCSS.Math.Content.HSA.REI.A.1</t>
  </si>
  <si>
    <t>Explain each step in solving a simple equation as following from the equality of numbers asserted at the previous step, starting from the assumption that the original equation has a solution. Construct a viable argument to justify a solution method.</t>
  </si>
  <si>
    <t>CCSS.Math.Content.HSA.REI.A.2</t>
  </si>
  <si>
    <t>Solve simple rational and radical equations in one variable, and give examples showing how extraneous solutions may arise.</t>
  </si>
  <si>
    <t>A.REI.A</t>
  </si>
  <si>
    <t>A.REI.B</t>
  </si>
  <si>
    <t>Solve equations and inequalities in one variable.</t>
  </si>
  <si>
    <t>CCSS.Math.Content.HSA.REI.B.3</t>
  </si>
  <si>
    <t>Solve linear equations and inequalities in one variable, including equations with coefficients represented by letters.</t>
  </si>
  <si>
    <t>CCSS.Math.Content.HSA.REI.B.4</t>
  </si>
  <si>
    <t>Solve quadratic equations in one variable.</t>
  </si>
  <si>
    <t>CCSS.Math.Content.HSA.REI.B.4.a</t>
  </si>
  <si>
    <t>Use the method of completing the square to transform any quadratic equation in x into an equation of the form (x - p)2 = q that has the same solutions. Derive the quadratic formula from this form.</t>
  </si>
  <si>
    <t>CCSS.Math.Content.HSA.REI.B.4.b</t>
  </si>
  <si>
    <t>Solve quadratic equations by inspection (e.g., for x2 = 49), taking square roots, completing the square, the quadratic formula and factoring, as appropriate to the initial form of the equation. Recognize when the quadratic formula gives complex solutions and write them as a ± bi for real numbers a and b.</t>
  </si>
  <si>
    <t>Solve systems of equations.</t>
  </si>
  <si>
    <t>A.REI.C</t>
  </si>
  <si>
    <t>CCSS.Math.Content.HSA.REI.C.5</t>
  </si>
  <si>
    <t>Prove that, given a system of two equations in two variables, replacing one equation by the sum of that equation and a multiple of the other produces a system with the same solutions.</t>
  </si>
  <si>
    <t>CCSS.Math.Content.HSA.REI.C.6</t>
  </si>
  <si>
    <t>Solve systems of linear equations exactly and approximately (e.g., with graphs), focusing on pairs of linear equations in two variables.</t>
  </si>
  <si>
    <t>CCSS.Math.Content.HSA.REI.C.7</t>
  </si>
  <si>
    <t>CCSS.Math.Content.HSA.REI.C.8</t>
  </si>
  <si>
    <t>(+) Represent a system of linear equations as a single matrix equation in a vector variable.</t>
  </si>
  <si>
    <t>CCSS.Math.Content.HSA.REI.C.9</t>
  </si>
  <si>
    <t>(+) Find the inverse of a matrix if it exists and use it to solve systems of linear equations (using technology for matrices of dimension 3 × 3 or greater).</t>
  </si>
  <si>
    <t>Solve a simple system consisting of a linear equation and a quadratic equation in two variables algebraically and graphically. For example, find the points of intersection between the line y = -3x and the circle x2 + y2 = 3.</t>
  </si>
  <si>
    <t>Represent and solve equations and inequalities graphically.</t>
  </si>
  <si>
    <t>A.REI.D</t>
  </si>
  <si>
    <t>CCSS.Math.Content.HSA.REI.D.10</t>
  </si>
  <si>
    <t>Understand that the graph of an equation in two variables is the set of all its solutions plotted in the coordinate plane, often forming a curve (which could be a line).</t>
  </si>
  <si>
    <t>CCSS.Math.Content.HSA.REI.D.11</t>
  </si>
  <si>
    <t>Explain why the x-coordinates of the points where the graphs of the equations y = f(x) and y = g(x) intersect are the solutions of the equation f(x) = g(x); find the solutions approximately, e.g., using technology to graph the functions, make tables of values, or find successive approximations. Include cases where f(x) and/or g(x) are linear, polynomial, rational, absolute value, exponential, and logarithmic functions.*</t>
  </si>
  <si>
    <t>CCSS.Math.Content.HSA.REI.D.12</t>
  </si>
  <si>
    <t>Graph the solutions to a linear inequality in two variables as a half-plane (excluding the boundary in the case of a strict inequality), and graph the solution set to a system of linear inequalities in two variables as the intersection of the corresponding half-planes.</t>
  </si>
  <si>
    <t>N.Q.A</t>
  </si>
  <si>
    <t>F.BF.A</t>
  </si>
  <si>
    <t>F.LE.A</t>
  </si>
  <si>
    <t>F.IF.B</t>
  </si>
  <si>
    <t>F.IF.A</t>
  </si>
  <si>
    <t>F.IF.C</t>
  </si>
  <si>
    <t>F.BF.B</t>
  </si>
  <si>
    <t>S.ID.A</t>
  </si>
  <si>
    <t>N.RN.B</t>
  </si>
  <si>
    <t>S.ID.B</t>
  </si>
  <si>
    <t>S.ID.C</t>
  </si>
  <si>
    <t>F.LE.B</t>
  </si>
  <si>
    <t>Understand the concept of a function and use function notation.</t>
  </si>
  <si>
    <t>CCSS.Math.Content.HSF.IF.A.1</t>
  </si>
  <si>
    <t>Understand that a function from one set (called the domain) to another set (called the range) assigns to each element of the domain exactly one element of the range. If f is a function and x is an element of its domain, then f(x) denotes the output of f corresponding to the input x. The graph of f is the graph of the equation y = f(x).</t>
  </si>
  <si>
    <t>CCSS.Math.Content.HSF.IF.A.2</t>
  </si>
  <si>
    <t>Use function notation, evaluate functions for inputs in their domains, and interpret statements that use function notation in terms of a context.</t>
  </si>
  <si>
    <t>CCSS.Math.Content.HSF.IF.A.3</t>
  </si>
  <si>
    <t>Recognize that sequences are functions, sometimes defined recursively, whose domain is a subset of the integers. For example, the Fibonacci sequence is defined recursively by f(0) = f(1) = 1, f(n+1) = f(n) + f(n-1) for n ≥ 1.</t>
  </si>
  <si>
    <t>Interpret functions that arise in applications in terms of the context.</t>
  </si>
  <si>
    <t>CCSS.Math.Content.HSF.IF.B.4</t>
  </si>
  <si>
    <t>CCSS.Math.Content.HSF.IF.B.5</t>
  </si>
  <si>
    <t>CCSS.Math.Content.HSF.IF.B.6</t>
  </si>
  <si>
    <t>For a function that models a relationship between two quantities, interpret key features of graphs and tables in terms of the quantities, and sketch graphs showing key features given a verbal description of the relationship. Key features include: intercepts; intervals where the function is increasing, decreasing, positive, or negative; relative maximums and minimums; symmetries; end behavior; and periodicity.*</t>
  </si>
  <si>
    <t>Relate the domain of a function to its graph and, where applicable, to the quantitative relationship it describes. For example, if the function h(n) gives the number of person-hours it takes to assemble n engines in a factory, then the positive integers would be an appropriate domain for the function.*</t>
  </si>
  <si>
    <t>Calculate and interpret the average rate of change of a function (presented symbolically or as a table) over a specified interval. Estimate the rate of change from a graph.*</t>
  </si>
  <si>
    <t>Analyze functions using different representations.</t>
  </si>
  <si>
    <t>CCSS.Math.Content.HSF.IF.C.7</t>
  </si>
  <si>
    <t>Graph functions expressed symbolically and show key features of the graph, by hand in simple cases and using technology for more complicated cases.*</t>
  </si>
  <si>
    <t>CCSS.Math.Content.HSF.IF.C.7.a</t>
  </si>
  <si>
    <t>Graph linear and quadratic functions and show intercepts, maxima, and minima.</t>
  </si>
  <si>
    <t>CCSS.Math.Content.HSF.IF.C.7.b</t>
  </si>
  <si>
    <t>Graph square root, cube root, and piecewise-defined functions, including step functions and absolute value functions.</t>
  </si>
  <si>
    <t>CCSS.Math.Content.HSF.IF.C.7.c</t>
  </si>
  <si>
    <t>Graph polynomial functions, identifying zeros when suitable factorizations are available, and showing end behavior.</t>
  </si>
  <si>
    <t>CCSS.Math.Content.HSF.IF.C.7.d</t>
  </si>
  <si>
    <t>(+) Graph rational functions, identifying zeros and asymptotes when suitable factorizations are available, and showing end behavior.</t>
  </si>
  <si>
    <t>CCSS.Math.Content.HSF.IF.C.7.e</t>
  </si>
  <si>
    <t>Graph exponential and logarithmic functions, showing intercepts and end behavior, and trigonometric functions, showing period, midline, and amplitude.</t>
  </si>
  <si>
    <t>CCSS.Math.Content.HSF.IF.C.8</t>
  </si>
  <si>
    <t>Write a function defined by an expression in different but equivalent forms to reveal and explain different properties of the function.</t>
  </si>
  <si>
    <t>CCSS.Math.Content.HSF.IF.C.8.a</t>
  </si>
  <si>
    <t>Use the process of factoring and completing the square in a quadratic function to show zeros, extreme values, and symmetry of the graph, and interpret these in terms of a context.</t>
  </si>
  <si>
    <t>CCSS.Math.Content.HSF.IF.C.8.b</t>
  </si>
  <si>
    <t>Use the properties of exponents to interpret expressions for exponential functions. For example, identify percent rate of change in functions such as y = (1.02)ᵗ, y = (0.97)ᵗ, y = (1.01)12ᵗ, y = (1.2)ᵗ/10, and classify them as representing exponential growth or decay.</t>
  </si>
  <si>
    <t>CCSS.Math.Content.HSF.IF.C.9</t>
  </si>
  <si>
    <t>Compare properties of two functions each represented in a different way (algebraically, graphically, numerically in tables, or by verbal descriptions). For example, given a graph of one quadratic function and an algebraic expression for another, say which has the larger maximum.</t>
  </si>
  <si>
    <t>Build a function that models a relationship between two quantities.</t>
  </si>
  <si>
    <t>CCSS.Math.Content.HSF.BF.A.1</t>
  </si>
  <si>
    <t>Write a function that describes a relationship between two quantities.*</t>
  </si>
  <si>
    <t>CCSS.Math.Content.HSF.BF.A.1.a</t>
  </si>
  <si>
    <t>Determine an explicit expression, a recursive process, or steps for calculation from a context.</t>
  </si>
  <si>
    <t>CCSS.Math.Content.HSF.BF.A.1.b</t>
  </si>
  <si>
    <t>Combine standard function types using arithmetic operations. For example, build a function that models the temperature of a cooling body by adding a constant function to a decaying exponential, and relate these functions to the model.</t>
  </si>
  <si>
    <t>CCSS.Math.Content.HSF.BF.A.1.c</t>
  </si>
  <si>
    <t>(+) Compose functions. For example, if T(y) is the temperature in the atmosphere as a function of height, and h(t) is the height of a weather balloon as a function of time, then T(h(t)) is the temperature at the location of the weather balloon as a function of time.</t>
  </si>
  <si>
    <t>CCSS.Math.Content.HSF.BF.A.2</t>
  </si>
  <si>
    <t>Write arithmetic and geometric sequences both recursively and with an explicit formula, use them to model situations, and translate between the two forms.*</t>
  </si>
  <si>
    <t>Build new functions from existing functions.</t>
  </si>
  <si>
    <t>CCSS.Math.Content.HSF.BF.B.3</t>
  </si>
  <si>
    <t>Identify the effect on the graph of replacing f(x) by f(x) + k, k f(x), f(kx), and f(x + k) for specific values of k (both positive and negative); find the value of k given the graphs. Experiment with cases and illustrate an explanation of the effects on the graph using technology. Include recognizing even and odd functions from their graphs and algebraic expressions for them.</t>
  </si>
  <si>
    <t>CCSS.Math.Content.HSF.BF.B.4</t>
  </si>
  <si>
    <t>Find inverse functions.</t>
  </si>
  <si>
    <t>CCSS.Math.Content.HSF.BF.B.4.a</t>
  </si>
  <si>
    <t>Solve an equation of the form f(x) = c for a simple function f that has an inverse and write an expression for the inverse. For example, f(x) =2 x3 or f(x) = (x+1)/(x-1) for x ≠ 1.</t>
  </si>
  <si>
    <t>CCSS.Math.Content.HSF.BF.B.4.b</t>
  </si>
  <si>
    <t>(+) Verify by composition that one function is the inverse of another.</t>
  </si>
  <si>
    <t>CCSS.Math.Content.HSF.BF.B.4.c</t>
  </si>
  <si>
    <t>(+) Read values of an inverse function from a graph or a table, given that the function has an inverse.</t>
  </si>
  <si>
    <t>CCSS.Math.Content.HSF.BF.B.4.d</t>
  </si>
  <si>
    <t>(+) Produce an invertible function from a non-invertible function by restricting the domain.</t>
  </si>
  <si>
    <t>CCSS.Math.Content.HSF.BF.B.5</t>
  </si>
  <si>
    <t>(+) Understand the inverse relationship between exponents and logarithms and use this relationship to solve problems involving logarithms and exponents.</t>
  </si>
  <si>
    <t>Construct and compare linear, quadratic, and exponential models and solve problems.</t>
  </si>
  <si>
    <t>CCSS.Math.Content.HSF.LE.A.1</t>
  </si>
  <si>
    <t>Distinguish between situations that can be modeled with linear functions and with exponential functions.</t>
  </si>
  <si>
    <t>CCSS.Math.Content.HSF.LE.A.1.a</t>
  </si>
  <si>
    <t>Prove that linear functions grow by equal differences over equal intervals, and that exponential functions grow by equal factors over equal intervals.</t>
  </si>
  <si>
    <t>CCSS.Math.Content.HSF.LE.A.1.b</t>
  </si>
  <si>
    <t>Recognize situations in which one quantity changes at a constant rate per unit interval relative to another.</t>
  </si>
  <si>
    <t>CCSS.Math.Content.HSF.LE.A.1.c</t>
  </si>
  <si>
    <t>Recognize situations in which a quantity grows or decays by a constant percent rate per unit interval relative to another.</t>
  </si>
  <si>
    <t>CCSS.Math.Content.HSF.LE.A.2</t>
  </si>
  <si>
    <t>Construct linear and exponential functions, including arithmetic and geometric sequences, given a graph, a description of a relationship, or two input-output pairs (include reading these from a table).</t>
  </si>
  <si>
    <t>CCSS.Math.Content.HSF.LE.A.3</t>
  </si>
  <si>
    <t>Observe using graphs and tables that a quantity increasing exponentially eventually exceeds a quantity increasing linearly, quadratically, or (more generally) as a polynomial function.</t>
  </si>
  <si>
    <t>CCSS.Math.Content.HSF.LE.A.4</t>
  </si>
  <si>
    <t>For exponential models, express as a logarithm the solution to abct = d where a, c, and d are numbers and the base b is 2, 10, or e; evaluate the logarithm using technology.</t>
  </si>
  <si>
    <t>Interpret expressions for functions in terms of the situation they model.</t>
  </si>
  <si>
    <t>CCSS.Math.Content.HSF.LE.B.5</t>
  </si>
  <si>
    <t>Interpret the parameters in a linear or exponential function in terms of a context.</t>
  </si>
  <si>
    <t>Extend the domain of trigonometric functions using the unit circle.</t>
  </si>
  <si>
    <t>CCSS.Math.Content.HSF.TF.A.1</t>
  </si>
  <si>
    <t>Understand radian measure of an angle as the length of the arc on the unit circle subtended by the angle.</t>
  </si>
  <si>
    <t>CCSS.Math.Content.HSF.TF.A.2</t>
  </si>
  <si>
    <t>Explain how the unit circle in the coordinate plane enables the extension of trigonometric functions to all real numbers, interpreted as radian measures of angles traversed counterclockwise around the unit circle.</t>
  </si>
  <si>
    <t>CCSS.Math.Content.HSF.TF.A.3</t>
  </si>
  <si>
    <t>(+) Use special triangles to determine geometrically the values of sine, cosine, tangent for π/3, π/4 and π/6, and use the unit circle to express the values of sine, cosine, and tangent for x, π + x, and 2π - x in terms of their values for x, where x is any real number.</t>
  </si>
  <si>
    <t>CCSS.Math.Content.HSF.TF.A.4</t>
  </si>
  <si>
    <t>(+) Use the unit circle to explain symmetry (odd and even) and periodicity of trigonometric functions.</t>
  </si>
  <si>
    <t>F.TF.A</t>
  </si>
  <si>
    <t>Model periodic phenomena with trigonometric functions.</t>
  </si>
  <si>
    <t>F.TF.B</t>
  </si>
  <si>
    <t>CCSS.Math.Content.HSF.TF.B.5</t>
  </si>
  <si>
    <t>CCSS.Math.Content.HSF.TF.B.6</t>
  </si>
  <si>
    <t>(+) Understand that restricting a trigonometric function to a domain on which it is always increasing or always decreasing allows its inverse to be constructed.</t>
  </si>
  <si>
    <t>CCSS.Math.Content.HSF.TF.B.7</t>
  </si>
  <si>
    <t>Choose trigonometric functions to model periodic phenomena with specified amplitude, frequency, and midline.*</t>
  </si>
  <si>
    <t>(+) Use inverse functions to solve trigonometric equations that arise in modeling contexts; evaluate the solutions using technology, and interpret them in terms of the context.*</t>
  </si>
  <si>
    <t>Prove and apply trigonometric identities.</t>
  </si>
  <si>
    <t>CCSS.Math.Content.HSF.TF.C.8</t>
  </si>
  <si>
    <t>Prove the Pythagorean identity sin2(θ) + cos2(θ) = 1 and use it to find sin(θ), cos(θ), or tan(θ) given sin(θ), cos(θ), or tan(θ) and the quadrant of the angle.</t>
  </si>
  <si>
    <t>CCSS.Math.Content.HSF.TF.C.9</t>
  </si>
  <si>
    <t>(+) Prove the addition and subtraction formulas for sine, cosine, and tangent and use them to solve problems.</t>
  </si>
  <si>
    <t>F.TF.C</t>
  </si>
  <si>
    <t>Summarize, represent, and interpret data on a single count or measurement variable</t>
  </si>
  <si>
    <t>CCSS.Math.Content.HSS.ID.A.1</t>
  </si>
  <si>
    <t>Represent data with plots on the real number line (dot plots, histograms, and box plots).</t>
  </si>
  <si>
    <t>CCSS.Math.Content.HSS.ID.A.2</t>
  </si>
  <si>
    <t>Use statistics appropriate to the shape of the data distribution to compare center (median, mean) and spread (interquartile range, standard deviation) of two or more different data sets.</t>
  </si>
  <si>
    <t>CCSS.Math.Content.HSS.ID.A.3</t>
  </si>
  <si>
    <t>Interpret differences in shape, center, and spread in the context of the data sets, accounting for possible effects of extreme data points (outliers).</t>
  </si>
  <si>
    <t>CCSS.Math.Content.HSS.ID.A.4</t>
  </si>
  <si>
    <t>Use the mean and standard deviation of a data set to fit it to a normal distribution and to estimate population percentages. Recognize that there are data sets for which such a procedure is not appropriate. Use calculators, spreadsheets, and tables to estimate areas under the normal curve.</t>
  </si>
  <si>
    <t>CCSS.Math.Content.HSS.ID.B.5</t>
  </si>
  <si>
    <t>Summarize categorical data for two categories in two-way frequency tables. Interpret relative frequencies in the context of the data (including joint, marginal, and conditional relative frequencies). Recognize possible associations and trends in the data.</t>
  </si>
  <si>
    <t>CCSS.Math.Content.HSS.ID.B.6</t>
  </si>
  <si>
    <t>Represent data on two quantitative variables on a scatter plot, and describe how the variables are related.</t>
  </si>
  <si>
    <t>CCSS.Math.Content.HSS.ID.B.6.a</t>
  </si>
  <si>
    <t>Fit a function to the data; use functions fitted to data to solve problems in the context of the data. Use given functions or choose a function suggested by the context. Emphasize linear, quadratic, and exponential models.</t>
  </si>
  <si>
    <t>CCSS.Math.Content.HSS.ID.B.6.b</t>
  </si>
  <si>
    <t>Informally assess the fit of a function by plotting and analyzing residuals.</t>
  </si>
  <si>
    <t>CCSS.Math.Content.HSS.ID.B.6.c</t>
  </si>
  <si>
    <t>Fit a linear function for a scatter plot that suggests a linear association.</t>
  </si>
  <si>
    <t>Summarize, represent, and interpret data on two categorical and quantitative variables</t>
  </si>
  <si>
    <t>Interpret linear models</t>
  </si>
  <si>
    <t>CCSS.Math.Content.HSS.ID.C.7</t>
  </si>
  <si>
    <t>Interpret the slope (rate of change) and the intercept (constant term) of a linear model in the context of the data.</t>
  </si>
  <si>
    <t>CCSS.Math.Content.HSS.ID.C.8</t>
  </si>
  <si>
    <t>Compute (using technology) and interpret the correlation coefficient of a linear fit.</t>
  </si>
  <si>
    <t>CCSS.Math.Content.HSS.ID.C.9</t>
  </si>
  <si>
    <t>Distinguish between correlation and causation.</t>
  </si>
  <si>
    <t>Understand and evaluate random processes underlying statistical experiments</t>
  </si>
  <si>
    <t>CCSS.Math.Content.HSS.IC.A.1</t>
  </si>
  <si>
    <t>Understand statistics as a process for making inferences about population parameters based on a random sample from that population.</t>
  </si>
  <si>
    <t>CCSS.Math.Content.HSS.IC.A.2</t>
  </si>
  <si>
    <t>Decide if a specified model is consistent with results from a given data-generating process, e.g., using simulation. For example, a model says a spinning coin falls heads up with probability 0.5. Would a result of 5 tails in a row cause you to question the model?</t>
  </si>
  <si>
    <t>S.IC.A</t>
  </si>
  <si>
    <t>Make inferences and justify conclusions from sample surveys, experiments, and observational studies</t>
  </si>
  <si>
    <t>CCSS.Math.Content.HSS.IC.B.3</t>
  </si>
  <si>
    <t>Recognize the purposes of and differences among sample surveys, experiments, and observational studies; explain how randomization relates to each.</t>
  </si>
  <si>
    <t>CCSS.Math.Content.HSS.IC.B.4</t>
  </si>
  <si>
    <t>Use data from a sample survey to estimate a population mean or proportion; develop a margin of error through the use of simulation models for random sampling.</t>
  </si>
  <si>
    <t>CCSS.Math.Content.HSS.IC.B.5</t>
  </si>
  <si>
    <t>Use data from a randomized experiment to compare two treatments; use simulations to decide if differences between parameters are significant.</t>
  </si>
  <si>
    <t>CCSS.Math.Content.HSS.IC.B.6</t>
  </si>
  <si>
    <t>Evaluate reports based on data.</t>
  </si>
  <si>
    <t>S.IC.B</t>
  </si>
  <si>
    <t>Understand independence and conditional probability and use them to interpret data</t>
  </si>
  <si>
    <t>CCSS.Math.Content.HSS.CP.A.1</t>
  </si>
  <si>
    <t>Describe events as subsets of a sample space (the set of outcomes) using characteristics (or categories) of the outcomes, or as unions, intersections, or complements of other events ("or," "and," "not").</t>
  </si>
  <si>
    <t>CCSS.Math.Content.HSS.CP.A.2</t>
  </si>
  <si>
    <t>Understand that two events A and B are independent if the probability of A and B occurring together is the product of their probabilities, and use this characterization to determine if they are independent.</t>
  </si>
  <si>
    <t>CCSS.Math.Content.HSS.CP.A.3</t>
  </si>
  <si>
    <t>Understand the conditional probability of A given B as P(A and B)/P(B), and interpret independence of A and B as saying that the conditional probability of A given B is the same as the probability of A, and the conditional probability of B given A is the same as the probability of B.</t>
  </si>
  <si>
    <t>CCSS.Math.Content.HSS.CP.A.4</t>
  </si>
  <si>
    <t>Construct and interpret two-way frequency tables of data when two categories are associated with each object being classified. Use the two-way table as a sample space to decide if events are independent and to approximate conditional probabilities. For example, collect data from a random sample of students in your school on their favorite subject among math, science, and English. Estimate the probability that a randomly selected student from your school will favor science given that the student is in tenth grade. Do the same for other subjects and compare the results.</t>
  </si>
  <si>
    <t>CCSS.Math.Content.HSS.CP.A.5</t>
  </si>
  <si>
    <t>Recognize and explain the concepts of conditional probability and independence in everyday language and everyday situations. For example, compare the chance of having lung cancer if you are a smoker with the chance of being a smoker if you have lung cancer.</t>
  </si>
  <si>
    <t>S.CP.A</t>
  </si>
  <si>
    <t>Use the rules of probability to compute probabilities of compound events.</t>
  </si>
  <si>
    <t>CCSS.Math.Content.HSS.CP.B.6</t>
  </si>
  <si>
    <t>CCSS.Math.Content.HSS.CP.B.7</t>
  </si>
  <si>
    <t>Apply the Addition Rule, P(A or B) = P(A) + P(B) - P(A and B), and interpret the answer in terms of the model.</t>
  </si>
  <si>
    <t>CCSS.Math.Content.HSS.CP.B.8</t>
  </si>
  <si>
    <t>(+) Apply the general Multiplication Rule in a uniform probability model, P(A and B) = P(A)P(B|A) = P(B)P(A|B), and interpret the answer in terms of the model.</t>
  </si>
  <si>
    <t>CCSS.Math.Content.HSS.CP.B.9</t>
  </si>
  <si>
    <t>(+) Use permutations and combinations to compute probabilities of compound events and solve problems.</t>
  </si>
  <si>
    <t>Find the conditional probability of A given B as the fraction of B's outcomes that also belong to A, and interpret the answer in terms of the model.</t>
  </si>
  <si>
    <t>Calculate expected values and use them to solve problems</t>
  </si>
  <si>
    <t>S.CP.B</t>
  </si>
  <si>
    <t>CCSS.Math.Content.HSS.MD.A.1</t>
  </si>
  <si>
    <t>(+) Define a random variable for a quantity of interest by assigning a numerical value to each event in a sample space; graph the corresponding probability distribution using the same graphical displays as for data distributions.</t>
  </si>
  <si>
    <t>CCSS.Math.Content.HSS.MD.A.2</t>
  </si>
  <si>
    <t>(+) Calculate the expected value of a random variable; interpret it as the mean of the probability distribution.</t>
  </si>
  <si>
    <t>CCSS.Math.Content.HSS.MD.A.3</t>
  </si>
  <si>
    <t>(+) Develop a probability distribution for a random variable defined for a sample space in which theoretical probabilities can be calculated; find the expected value. For example, find the theoretical probability distribution for the number of correct answers obtained by guessing on all five questions of a multiple-choice test where each question has four choices, and find the expected grade under various grading schemes.</t>
  </si>
  <si>
    <t>CCSS.Math.Content.HSS.MD.A.4</t>
  </si>
  <si>
    <t>(+) Develop a probability distribution for a random variable defined for a sample space in which probabilities are assigned empirically; find the expected value. For example, find a current data distribution on the number of TV sets per household in the United States, and calculate the expected number of sets per household. How many TV sets would you expect to find in 100 randomly selected households?</t>
  </si>
  <si>
    <t>S.MD.A</t>
  </si>
  <si>
    <t>CCSS.Math.Content.HSS.MD.B.5</t>
  </si>
  <si>
    <t>(+) Weigh the possible outcomes of a decision by assigning probabilities to payoff values and finding expected values.</t>
  </si>
  <si>
    <t>CCSS.Math.Content.HSS.MD.B.5.a</t>
  </si>
  <si>
    <t>CCSS.Math.Content.HSS.MD.B.5.b</t>
  </si>
  <si>
    <t>CCSS.Math.Content.HSS.MD.B.6</t>
  </si>
  <si>
    <t>(+) Use probabilities to make fair decisions (e.g., drawing by lots, using a random number generator).</t>
  </si>
  <si>
    <t>CCSS.Math.Content.HSS.MD.B.7</t>
  </si>
  <si>
    <t>(+) Analyze decisions and strategies using probability concepts (e.g., product testing, medical testing, pulling a hockey goalie at the end of a game).</t>
  </si>
  <si>
    <t>Find the expected payoff for a game of chance. For example, find the expected winnings from a state lottery ticket or a game at a fast-food restaurant.</t>
  </si>
  <si>
    <t>Evaluate and compare strategies on the basis of expected values. For example, compare a high-deductible versus a low-deductible automobile insurance policy using various, but reasonable, chances of having a minor or a major accident.</t>
  </si>
  <si>
    <t>Use probability to evaluate outcomes of decisions</t>
  </si>
  <si>
    <t>S.MD.B</t>
  </si>
  <si>
    <t>Extend the properties of exponents to rational exponents.</t>
  </si>
  <si>
    <t>CCSS.Math.Content.HSN.RN.A.1</t>
  </si>
  <si>
    <t>Explain how the definition of the meaning of rational exponents follows from extending the properties of integer exponents to those values, allowing for a notation for radicals in terms of rational exponents. For example, we define 51/3 to be the cube root of 5 because we want (51/3)3 = 5(1/3)3 to hold, so (51/3)3 must equal 5.</t>
  </si>
  <si>
    <t>CCSS.Math.Content.HSN.RN.A.2</t>
  </si>
  <si>
    <t>Rewrite expressions involving radicals and rational exponents using the properties of exponents.</t>
  </si>
  <si>
    <t>N.RN.A</t>
  </si>
  <si>
    <t>Use properties of rational and irrational numbers.</t>
  </si>
  <si>
    <t>CCSS.Math.Content.HSN.RN.B.3</t>
  </si>
  <si>
    <t>Explain why the sum or product of two rational numbers is rational; that the sum of a rational number and an irrational number is irrational; and that the product of a nonzero rational number and an irrational number is irrational.</t>
  </si>
  <si>
    <t>Reason quantitatively and use units to solve problems.</t>
  </si>
  <si>
    <t>CCSS.Math.Content.HSN.Q.A.1</t>
  </si>
  <si>
    <t>Use units as a way to understand problems and to guide the solution of multi-step problems; choose and interpret units consistently in formulas; choose and interpret the scale and the origin in graphs and data displays.</t>
  </si>
  <si>
    <t>CCSS.Math.Content.HSN.Q.A.2</t>
  </si>
  <si>
    <t>Define appropriate quantities for the purpose of descriptive modeling.</t>
  </si>
  <si>
    <t>CCSS.Math.Content.HSN.Q.A.3</t>
  </si>
  <si>
    <t>Choose a level of accuracy appropriate to limitations on measurement when reporting quantities.</t>
  </si>
  <si>
    <t>Perform arithmetic operations with complex numbers.</t>
  </si>
  <si>
    <t>CCSS.Math.Content.HSN.CN.A.1</t>
  </si>
  <si>
    <t>Know there is a complex number i such that i2 = -1, and every complex number has the form a + bi with a and b real.</t>
  </si>
  <si>
    <t>CCSS.Math.Content.HSN.CN.A.2</t>
  </si>
  <si>
    <t>Use the relation i2 = -1 and the commutative, associative, and distributive properties to add, subtract, and multiply complex numbers.</t>
  </si>
  <si>
    <t>CCSS.Math.Content.HSN.CN.A.3</t>
  </si>
  <si>
    <t>(+) Find the conjugate of a complex number; use conjugates to find moduli and quotients of complex numbers.</t>
  </si>
  <si>
    <t>N.CN.A</t>
  </si>
  <si>
    <t>Represent complex numbers and their operations on the complex plane.</t>
  </si>
  <si>
    <t>CCSS.Math.Content.HSN.CN.B.4</t>
  </si>
  <si>
    <t>(+) Represent complex numbers on the complex plane in rectangular and polar form (including real and imaginary numbers), and explain why the rectangular and polar forms of a given complex number represent the same number.</t>
  </si>
  <si>
    <t>CCSS.Math.Content.HSN.CN.B.5</t>
  </si>
  <si>
    <t>(+) Represent addition, subtraction, multiplication, and conjugation of complex numbers geometrically on the complex plane; use properties of this representation for computation. For example, (-1 + √3 i)3 = 8 because (-1 + √3 i) has modulus 2 and argument 120°.</t>
  </si>
  <si>
    <t>CCSS.Math.Content.HSN.CN.B.6</t>
  </si>
  <si>
    <t>(+) Calculate the distance between numbers in the complex plane as the modulus of the difference, and the midpoint of a segment as the average of the numbers at its endpoints.</t>
  </si>
  <si>
    <t>N.CN.B</t>
  </si>
  <si>
    <t>Use complex numbers in polynomial identities and equations.</t>
  </si>
  <si>
    <t>CCSS.Math.Content.HSN.CN.C.7</t>
  </si>
  <si>
    <t>Solve quadratic equations with real coefficients that have complex solutions.</t>
  </si>
  <si>
    <t>CCSS.Math.Content.HSN.CN.C.8</t>
  </si>
  <si>
    <t>CCSS.Math.Content.HSN.CN.C.9</t>
  </si>
  <si>
    <t>(+) Know the Fundamental Theorem of Algebra; show that it is true for quadratic polynomials.</t>
  </si>
  <si>
    <t>(+) Extend polynomial identities to the complex numbers. For example, rewrite x2 + 4 as (x + 2i)(x - 2i).</t>
  </si>
  <si>
    <t>N.CN.C</t>
  </si>
  <si>
    <t>Represent and model with vector quantities.</t>
  </si>
  <si>
    <t>CCSS.Math.Content.HSN.VM.A.1</t>
  </si>
  <si>
    <t>(+) Recognize vector quantities as having both magnitude and direction. Represent vector quantities by directed line segments, and use appropriate symbols for vectors and their magnitudes (e.g., v, |v|, ||v||, v).</t>
  </si>
  <si>
    <t>CCSS.Math.Content.HSN.VM.A.2</t>
  </si>
  <si>
    <t>(+) Find the components of a vector by subtracting the coordinates of an initial point from the coordinates of a terminal point.</t>
  </si>
  <si>
    <t>CCSS.Math.Content.HSN.VM.A.3</t>
  </si>
  <si>
    <t>(+) Solve problems involving velocity and other quantities that can be represented by vectors.</t>
  </si>
  <si>
    <t>N.VM.A</t>
  </si>
  <si>
    <t>CCSS.Math.Content.HSN.VM.B.4</t>
  </si>
  <si>
    <t>(+) Add and subtract vectors.</t>
  </si>
  <si>
    <t>CCSS.Math.Content.HSN.VM.B.4.a</t>
  </si>
  <si>
    <t>Add vectors end-to-end, component-wise, and by the parallelogram rule. Understand that the magnitude of a sum of two vectors is typically not the sum of the magnitudes.</t>
  </si>
  <si>
    <t>CCSS.Math.Content.HSN.VM.B.4.b</t>
  </si>
  <si>
    <t>Given two vectors in magnitude and direction form, determine the magnitude and direction of their sum.</t>
  </si>
  <si>
    <t>CCSS.Math.Content.HSN.VM.B.4.c</t>
  </si>
  <si>
    <t>Understand vector subtraction v - w as v + (-w), where -w is the additive inverse of w, with the same magnitude as w and pointing in the opposite direction. Represent vector subtraction graphically by connecting the tips in the appropriate order, and perform vector subtraction component-wise.</t>
  </si>
  <si>
    <t>CCSS.Math.Content.HSN.VM.B.5</t>
  </si>
  <si>
    <t>(+) Multiply a vector by a scalar.</t>
  </si>
  <si>
    <t>CCSS.Math.Content.HSN.VM.B.5.a</t>
  </si>
  <si>
    <t>Represent scalar multiplication graphically by scaling vectors and possibly reversing their direction; perform scalar multiplication component-wise, e.g., as c(vx, vy) = (cvx, cvy).</t>
  </si>
  <si>
    <t>CCSS.Math.Content.HSN.VM.B.5.b</t>
  </si>
  <si>
    <t>Compute the magnitude of a scalar multiple cv using ||cv|| = |c|v. Compute the direction of cv knowing that when |c|v ≠ 0, the direction of cv is either along v (for c &gt; 0) or against v (for c &lt; 0).</t>
  </si>
  <si>
    <t>Perform operations on vectors.</t>
  </si>
  <si>
    <t>N.VM.B</t>
  </si>
  <si>
    <t>Perform operations on matrices and use matrices in applications.</t>
  </si>
  <si>
    <t>CCSS.Math.Content.HSN.VM.C.6</t>
  </si>
  <si>
    <t>(+) Use matrices to represent and manipulate data, e.g., to represent payoffs or incidence relationships in a network.</t>
  </si>
  <si>
    <t>CCSS.Math.Content.HSN.VM.C.7</t>
  </si>
  <si>
    <t>(+) Multiply matrices by scalars to produce new matrices, e.g., as when all of the payoffs in a game are doubled.</t>
  </si>
  <si>
    <t>CCSS.Math.Content.HSN.VM.C.8</t>
  </si>
  <si>
    <t>(+) Add, subtract, and multiply matrices of appropriate dimensions.</t>
  </si>
  <si>
    <t>CCSS.Math.Content.HSN.VM.C.9</t>
  </si>
  <si>
    <t>(+) Understand that, unlike multiplication of numbers, matrix multiplication for square matrices is not a commutative operation, but still satisfies the associative and distributive properties.</t>
  </si>
  <si>
    <t>CCSS.Math.Content.HSN.VM.C.10</t>
  </si>
  <si>
    <t>(+) Understand that the zero and identity matrices play a role in matrix addition and multiplication similar to the role of 0 and 1 in the real numbers. The determinant of a square matrix is nonzero if and only if the matrix has a multiplicative inverse.</t>
  </si>
  <si>
    <t>CCSS.Math.Content.HSN.VM.C.11</t>
  </si>
  <si>
    <t>(+) Multiply a vector (regarded as a matrix with one column) by a matrix of suitable dimensions to produce another vector. Work with matrices as transformations of vectors.</t>
  </si>
  <si>
    <t>CCSS.Math.Content.HSN.VM.C.12</t>
  </si>
  <si>
    <t>(+) Work with 2 × 2 matrices as a transformations of the plane, and interpret the absolute value of the determinant in terms of area.</t>
  </si>
  <si>
    <t>N.VM.C</t>
  </si>
  <si>
    <t>Strand</t>
  </si>
  <si>
    <t>Count on Exam</t>
  </si>
  <si>
    <t>Data from Past Exams</t>
  </si>
  <si>
    <t>Questions</t>
  </si>
  <si>
    <t>X</t>
  </si>
  <si>
    <t>x</t>
  </si>
  <si>
    <t>.5x</t>
  </si>
  <si>
    <t>?</t>
  </si>
  <si>
    <t>ALL EXAM COUNT</t>
  </si>
  <si>
    <t>JUNE 15 - MC -  #1</t>
  </si>
  <si>
    <t>JUNE 15 - MC -  #2</t>
  </si>
  <si>
    <t>JUNE 15 - MC -  #3</t>
  </si>
  <si>
    <t>JUNE 15 - MC -  #4</t>
  </si>
  <si>
    <t>JUNE 15 - MC -  #5</t>
  </si>
  <si>
    <t>JUNE 15 - MC -  #6</t>
  </si>
  <si>
    <t>JUNE 15 - MC -  #7</t>
  </si>
  <si>
    <t>JUNE 15 - MC -  #8</t>
  </si>
  <si>
    <t>JUNE 15 - MC -  #9</t>
  </si>
  <si>
    <t>JUNE 15 - MC -  #10</t>
  </si>
  <si>
    <t>JUNE 15 - MC -  #11</t>
  </si>
  <si>
    <t>JUNE 15 - MC -  #12</t>
  </si>
  <si>
    <t>JUNE 15 - MC -  #13</t>
  </si>
  <si>
    <t>JUNE 15 - MC -  #14</t>
  </si>
  <si>
    <t>JUNE 15 - MC -  #15</t>
  </si>
  <si>
    <t>JUNE 15 - MC -  #16</t>
  </si>
  <si>
    <t>JUNE 15 - MC -  #17</t>
  </si>
  <si>
    <t>JUNE 15 - MC -  #18</t>
  </si>
  <si>
    <t>JUNE 15 - MC -  #19</t>
  </si>
  <si>
    <t>JUNE 15 - MC -  #20</t>
  </si>
  <si>
    <t>JUNE 15 - MC -  #21</t>
  </si>
  <si>
    <t>JUNE 15 - MC -  #22</t>
  </si>
  <si>
    <t>JUNE 15 - MC -  #23</t>
  </si>
  <si>
    <t>JUNE 15 - MC -  #24</t>
  </si>
  <si>
    <t>JUNE 15 - SA - #25</t>
  </si>
  <si>
    <t>JUNE 15 - SA - #26</t>
  </si>
  <si>
    <t>JUNE 15 - SA - #27</t>
  </si>
  <si>
    <t>JUNE 15 - SA - #28</t>
  </si>
  <si>
    <t>JUNE 15 - SA - #29</t>
  </si>
  <si>
    <t>JUNE 15 - SA - #30</t>
  </si>
  <si>
    <t>JUNE 15 - SA - #31</t>
  </si>
  <si>
    <t>JUNE 15 - SA - #32</t>
  </si>
  <si>
    <t>JUNE 15 - SA - #33</t>
  </si>
  <si>
    <t>JUNE 15 - SA - #34</t>
  </si>
  <si>
    <t>JUNE 15 - SA - #35</t>
  </si>
  <si>
    <t>JUNE 15 - SA - #36</t>
  </si>
  <si>
    <t>JUNE 15 - SA - #37</t>
  </si>
  <si>
    <t>AUG 15 - MC -  #1</t>
  </si>
  <si>
    <t>AUG 15 - MC -  #2</t>
  </si>
  <si>
    <t>AUG 15 - MC -  #3</t>
  </si>
  <si>
    <t>AUG 15 - MC -  #4</t>
  </si>
  <si>
    <t>AUG 15 - MC -  #5</t>
  </si>
  <si>
    <t>AUG 15 - MC -  #6</t>
  </si>
  <si>
    <t>AUG 15 - MC -  #7</t>
  </si>
  <si>
    <t>AUG 15 - MC -  #8</t>
  </si>
  <si>
    <t>AUG 15 - MC -  #9</t>
  </si>
  <si>
    <t>AUG 15 - MC -  #10</t>
  </si>
  <si>
    <t>AUG 15 - MC -  #11</t>
  </si>
  <si>
    <t>AUG 15 - MC -  #12</t>
  </si>
  <si>
    <t>AUG 15 - MC -  #13</t>
  </si>
  <si>
    <t>AUG 15 - MC -  #14</t>
  </si>
  <si>
    <t>AUG 15 - MC -  #15</t>
  </si>
  <si>
    <t>AUG 15 - MC -  #16</t>
  </si>
  <si>
    <t>AUG 15 - MC -  #17</t>
  </si>
  <si>
    <t>AUG 15 - MC -  #18</t>
  </si>
  <si>
    <t>AUG 15 - MC -  #19</t>
  </si>
  <si>
    <t>AUG 15 - MC -  #20</t>
  </si>
  <si>
    <t>AUG 15 - MC -  #21</t>
  </si>
  <si>
    <t>AUG 15 - MC -  #22</t>
  </si>
  <si>
    <t>AUG 15 - MC -  #23</t>
  </si>
  <si>
    <t>AUG 15 - MC -  #24</t>
  </si>
  <si>
    <t>AUG 15 - SA - #25</t>
  </si>
  <si>
    <t>AUG 15 - SA - #26</t>
  </si>
  <si>
    <t>AUG 15 - SA - #27</t>
  </si>
  <si>
    <t>AUG 15 - SA - #28</t>
  </si>
  <si>
    <t>AUG 15 - SA - #29</t>
  </si>
  <si>
    <t>AUG 15 - SA - #30</t>
  </si>
  <si>
    <t>AUG 15 - SA - #31</t>
  </si>
  <si>
    <t>AUG 15 - SA - #32</t>
  </si>
  <si>
    <t>AUG 15 - SA - #33</t>
  </si>
  <si>
    <t>AUG 15 - SA - #34</t>
  </si>
  <si>
    <t>AUG 15 - SA - #35</t>
  </si>
  <si>
    <t>AUG 15 - SA - #36</t>
  </si>
  <si>
    <t>AUG 15 - SA - #37</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</si>
</sst>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0" fillId="0" borderId="0" xfId="0" applyAlignment="1">
      <alignment wrapText="1"/>
    </xf>
    <xf numFmtId="0" fontId="1" fillId="0" borderId="0" xfId="0" applyFont="1" applyAlignment="1">
      <alignment vertical="center" wrapText="1"/>
    </xf>
    <xf numFmtId="0" fontId="0" fillId="0" borderId="0" xfId="0" applyAlignment="1"/>
    <xf numFmtId="0" fontId="0" fillId="2" borderId="0" xfId="0" applyFill="1"/>
    <xf numFmtId="16" fontId="0" fillId="0" borderId="0" xfId="0" applyNumberFormat="1" applyAlignment="1">
      <alignment wrapText="1"/>
    </xf>
    <xf numFmtId="17" fontId="0" fillId="0" borderId="0" xfId="0" applyNumberFormat="1" applyAlignment="1"/>
    <xf numFmtId="17" fontId="2" fillId="0" borderId="0" xfId="0" applyNumberFormat="1" applyFont="1" applyAlignment="1"/>
    <xf numFmtId="0" fontId="3" fillId="0" borderId="1" xfId="0" applyFont="1" applyBorder="1" applyAlignment="1">
      <alignment horizontal="center" vertical="center"/>
    </xf>
    <xf numFmtId="0" fontId="0" fillId="0" borderId="1" xfId="0" applyBorder="1" applyAlignment="1">
      <alignment horizontal="center" vertical="center"/>
    </xf>
    <xf numFmtId="17" fontId="0" fillId="0" borderId="0" xfId="0" applyNumberFormat="1"/>
    <xf numFmtId="10" fontId="0" fillId="0" borderId="0" xfId="0" applyNumberFormat="1"/>
    <xf numFmtId="16" fontId="0" fillId="0" borderId="0" xfId="0" applyNumberFormat="1"/>
    <xf numFmtId="0" fontId="0" fillId="0" borderId="0" xfId="0"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54" Type="http://schemas.openxmlformats.org/officeDocument/2006/relationships/image" Target="../media/image154.png"/><Relationship Id="rId159" Type="http://schemas.openxmlformats.org/officeDocument/2006/relationships/image" Target="../media/image159.png"/><Relationship Id="rId175" Type="http://schemas.openxmlformats.org/officeDocument/2006/relationships/image" Target="../media/image175.png"/><Relationship Id="rId170" Type="http://schemas.openxmlformats.org/officeDocument/2006/relationships/image" Target="../media/image170.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160" Type="http://schemas.openxmlformats.org/officeDocument/2006/relationships/image" Target="../media/image160.png"/><Relationship Id="rId165" Type="http://schemas.openxmlformats.org/officeDocument/2006/relationships/image" Target="../media/image165.png"/><Relationship Id="rId181" Type="http://schemas.openxmlformats.org/officeDocument/2006/relationships/image" Target="../media/image181.png"/><Relationship Id="rId186" Type="http://schemas.openxmlformats.org/officeDocument/2006/relationships/image" Target="../media/image186.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71" Type="http://schemas.openxmlformats.org/officeDocument/2006/relationships/image" Target="../media/image171.png"/><Relationship Id="rId176" Type="http://schemas.openxmlformats.org/officeDocument/2006/relationships/image" Target="../media/image176.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82" Type="http://schemas.openxmlformats.org/officeDocument/2006/relationships/image" Target="../media/image182.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4" Type="http://schemas.openxmlformats.org/officeDocument/2006/relationships/image" Target="../media/image4.png"/><Relationship Id="rId9" Type="http://schemas.openxmlformats.org/officeDocument/2006/relationships/image" Target="../media/image9.png"/><Relationship Id="rId172" Type="http://schemas.openxmlformats.org/officeDocument/2006/relationships/image" Target="../media/image172.png"/><Relationship Id="rId180" Type="http://schemas.openxmlformats.org/officeDocument/2006/relationships/image" Target="../media/image180.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s>
</file>

<file path=xl/drawings/drawing1.xml><?xml version="1.0" encoding="utf-8"?>
<xdr:wsDr xmlns:xdr="http://schemas.openxmlformats.org/drawingml/2006/spreadsheetDrawing" xmlns:a="http://schemas.openxmlformats.org/drawingml/2006/main">
  <xdr:twoCellAnchor>
    <xdr:from>
      <xdr:col>3</xdr:col>
      <xdr:colOff>179243</xdr:colOff>
      <xdr:row>94</xdr:row>
      <xdr:rowOff>129020</xdr:rowOff>
    </xdr:from>
    <xdr:to>
      <xdr:col>3</xdr:col>
      <xdr:colOff>5532293</xdr:colOff>
      <xdr:row>94</xdr:row>
      <xdr:rowOff>2251363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8970" y="27353202"/>
          <a:ext cx="5353050" cy="212234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381001</xdr:colOff>
      <xdr:row>22</xdr:row>
      <xdr:rowOff>90055</xdr:rowOff>
    </xdr:from>
    <xdr:to>
      <xdr:col>3</xdr:col>
      <xdr:colOff>4895851</xdr:colOff>
      <xdr:row>22</xdr:row>
      <xdr:rowOff>2603728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0728" y="5839691"/>
          <a:ext cx="4514850" cy="251367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286618</xdr:colOff>
      <xdr:row>112</xdr:row>
      <xdr:rowOff>109106</xdr:rowOff>
    </xdr:from>
    <xdr:to>
      <xdr:col>3</xdr:col>
      <xdr:colOff>4853416</xdr:colOff>
      <xdr:row>112</xdr:row>
      <xdr:rowOff>1123950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8318" y="45714806"/>
          <a:ext cx="4566798" cy="101484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226003</xdr:colOff>
      <xdr:row>343</xdr:row>
      <xdr:rowOff>225136</xdr:rowOff>
    </xdr:from>
    <xdr:to>
      <xdr:col>3</xdr:col>
      <xdr:colOff>5579053</xdr:colOff>
      <xdr:row>343</xdr:row>
      <xdr:rowOff>1939636</xdr:rowOff>
    </xdr:to>
    <xdr:pic>
      <xdr:nvPicPr>
        <xdr:cNvPr id="6"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95730" y="101761636"/>
          <a:ext cx="5353050" cy="1714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819151</xdr:colOff>
      <xdr:row>387</xdr:row>
      <xdr:rowOff>464129</xdr:rowOff>
    </xdr:from>
    <xdr:to>
      <xdr:col>3</xdr:col>
      <xdr:colOff>4305301</xdr:colOff>
      <xdr:row>387</xdr:row>
      <xdr:rowOff>4606607</xdr:rowOff>
    </xdr:to>
    <xdr:pic>
      <xdr:nvPicPr>
        <xdr:cNvPr id="7" name="Picture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88878" y="135407402"/>
          <a:ext cx="3486150" cy="414247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190500</xdr:colOff>
      <xdr:row>287</xdr:row>
      <xdr:rowOff>126423</xdr:rowOff>
    </xdr:from>
    <xdr:to>
      <xdr:col>3</xdr:col>
      <xdr:colOff>5514975</xdr:colOff>
      <xdr:row>287</xdr:row>
      <xdr:rowOff>1698048</xdr:rowOff>
    </xdr:to>
    <xdr:pic>
      <xdr:nvPicPr>
        <xdr:cNvPr id="8" name="Picture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60227" y="81366014"/>
          <a:ext cx="5324475" cy="1571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620857</xdr:colOff>
      <xdr:row>204</xdr:row>
      <xdr:rowOff>115454</xdr:rowOff>
    </xdr:from>
    <xdr:to>
      <xdr:col>3</xdr:col>
      <xdr:colOff>4354657</xdr:colOff>
      <xdr:row>204</xdr:row>
      <xdr:rowOff>1313872</xdr:rowOff>
    </xdr:to>
    <xdr:pic>
      <xdr:nvPicPr>
        <xdr:cNvPr id="9" name="Picture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05732" y="3163454"/>
          <a:ext cx="3733800" cy="11984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277091</xdr:colOff>
      <xdr:row>266</xdr:row>
      <xdr:rowOff>122959</xdr:rowOff>
    </xdr:from>
    <xdr:to>
      <xdr:col>3</xdr:col>
      <xdr:colOff>5506316</xdr:colOff>
      <xdr:row>266</xdr:row>
      <xdr:rowOff>1666009</xdr:rowOff>
    </xdr:to>
    <xdr:pic>
      <xdr:nvPicPr>
        <xdr:cNvPr id="11" name="Picture 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46818" y="74937504"/>
          <a:ext cx="5229225" cy="1543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524741</xdr:colOff>
      <xdr:row>320</xdr:row>
      <xdr:rowOff>86591</xdr:rowOff>
    </xdr:from>
    <xdr:to>
      <xdr:col>3</xdr:col>
      <xdr:colOff>5325341</xdr:colOff>
      <xdr:row>320</xdr:row>
      <xdr:rowOff>5114059</xdr:rowOff>
    </xdr:to>
    <xdr:pic>
      <xdr:nvPicPr>
        <xdr:cNvPr id="12" name="Picture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94468" y="93171818"/>
          <a:ext cx="4800600" cy="50274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264967</xdr:colOff>
      <xdr:row>121</xdr:row>
      <xdr:rowOff>88324</xdr:rowOff>
    </xdr:from>
    <xdr:to>
      <xdr:col>3</xdr:col>
      <xdr:colOff>5484667</xdr:colOff>
      <xdr:row>121</xdr:row>
      <xdr:rowOff>1631374</xdr:rowOff>
    </xdr:to>
    <xdr:pic>
      <xdr:nvPicPr>
        <xdr:cNvPr id="13" name="Picture 1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34694" y="37928551"/>
          <a:ext cx="5219700" cy="1543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363681</xdr:colOff>
      <xdr:row>244</xdr:row>
      <xdr:rowOff>225136</xdr:rowOff>
    </xdr:from>
    <xdr:to>
      <xdr:col>3</xdr:col>
      <xdr:colOff>5611956</xdr:colOff>
      <xdr:row>244</xdr:row>
      <xdr:rowOff>1596736</xdr:rowOff>
    </xdr:to>
    <xdr:pic>
      <xdr:nvPicPr>
        <xdr:cNvPr id="14" name="Picture 1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33408" y="67887272"/>
          <a:ext cx="5248275" cy="13716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242455</xdr:colOff>
      <xdr:row>363</xdr:row>
      <xdr:rowOff>225136</xdr:rowOff>
    </xdr:from>
    <xdr:to>
      <xdr:col>3</xdr:col>
      <xdr:colOff>5519305</xdr:colOff>
      <xdr:row>363</xdr:row>
      <xdr:rowOff>2949286</xdr:rowOff>
    </xdr:to>
    <xdr:pic>
      <xdr:nvPicPr>
        <xdr:cNvPr id="15" name="Picture 1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412182" y="108533045"/>
          <a:ext cx="5276850" cy="2724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259771</xdr:colOff>
      <xdr:row>165</xdr:row>
      <xdr:rowOff>69272</xdr:rowOff>
    </xdr:from>
    <xdr:to>
      <xdr:col>3</xdr:col>
      <xdr:colOff>5565196</xdr:colOff>
      <xdr:row>165</xdr:row>
      <xdr:rowOff>2698172</xdr:rowOff>
    </xdr:to>
    <xdr:pic>
      <xdr:nvPicPr>
        <xdr:cNvPr id="16" name="Picture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29498" y="59314772"/>
          <a:ext cx="5305425" cy="26289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415637</xdr:colOff>
      <xdr:row>436</xdr:row>
      <xdr:rowOff>190500</xdr:rowOff>
    </xdr:from>
    <xdr:to>
      <xdr:col>3</xdr:col>
      <xdr:colOff>5740112</xdr:colOff>
      <xdr:row>436</xdr:row>
      <xdr:rowOff>4724400</xdr:rowOff>
    </xdr:to>
    <xdr:pic>
      <xdr:nvPicPr>
        <xdr:cNvPr id="17" name="Picture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85364" y="131774045"/>
          <a:ext cx="5324475" cy="45339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242455</xdr:colOff>
      <xdr:row>288</xdr:row>
      <xdr:rowOff>69273</xdr:rowOff>
    </xdr:from>
    <xdr:to>
      <xdr:col>3</xdr:col>
      <xdr:colOff>5519305</xdr:colOff>
      <xdr:row>288</xdr:row>
      <xdr:rowOff>2679123</xdr:rowOff>
    </xdr:to>
    <xdr:pic>
      <xdr:nvPicPr>
        <xdr:cNvPr id="18" name="Picture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12182" y="55452818"/>
          <a:ext cx="5276850" cy="2609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259772</xdr:colOff>
      <xdr:row>166</xdr:row>
      <xdr:rowOff>138545</xdr:rowOff>
    </xdr:from>
    <xdr:to>
      <xdr:col>3</xdr:col>
      <xdr:colOff>5517572</xdr:colOff>
      <xdr:row>166</xdr:row>
      <xdr:rowOff>2110220</xdr:rowOff>
    </xdr:to>
    <xdr:pic>
      <xdr:nvPicPr>
        <xdr:cNvPr id="19" name="Picture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29499" y="51417681"/>
          <a:ext cx="5257800" cy="1971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294409</xdr:colOff>
      <xdr:row>245</xdr:row>
      <xdr:rowOff>86591</xdr:rowOff>
    </xdr:from>
    <xdr:to>
      <xdr:col>3</xdr:col>
      <xdr:colOff>5561734</xdr:colOff>
      <xdr:row>245</xdr:row>
      <xdr:rowOff>2686916</xdr:rowOff>
    </xdr:to>
    <xdr:pic>
      <xdr:nvPicPr>
        <xdr:cNvPr id="21" name="Picture 2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464136" y="52595318"/>
          <a:ext cx="5267325" cy="26003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225136</xdr:colOff>
      <xdr:row>113</xdr:row>
      <xdr:rowOff>69274</xdr:rowOff>
    </xdr:from>
    <xdr:to>
      <xdr:col>3</xdr:col>
      <xdr:colOff>5463886</xdr:colOff>
      <xdr:row>113</xdr:row>
      <xdr:rowOff>2279074</xdr:rowOff>
    </xdr:to>
    <xdr:pic>
      <xdr:nvPicPr>
        <xdr:cNvPr id="22" name="Picture 2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94863" y="34393910"/>
          <a:ext cx="5238750" cy="2209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398318</xdr:colOff>
      <xdr:row>267</xdr:row>
      <xdr:rowOff>121227</xdr:rowOff>
    </xdr:from>
    <xdr:to>
      <xdr:col>3</xdr:col>
      <xdr:colOff>4598843</xdr:colOff>
      <xdr:row>267</xdr:row>
      <xdr:rowOff>1292802</xdr:rowOff>
    </xdr:to>
    <xdr:pic>
      <xdr:nvPicPr>
        <xdr:cNvPr id="23" name="Picture 2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68045" y="59539909"/>
          <a:ext cx="4200525" cy="1171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289</xdr:row>
      <xdr:rowOff>155863</xdr:rowOff>
    </xdr:from>
    <xdr:to>
      <xdr:col>3</xdr:col>
      <xdr:colOff>5517573</xdr:colOff>
      <xdr:row>289</xdr:row>
      <xdr:rowOff>1889413</xdr:rowOff>
    </xdr:to>
    <xdr:pic>
      <xdr:nvPicPr>
        <xdr:cNvPr id="24" name="Picture 23"/>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429500" y="66882818"/>
          <a:ext cx="5257800" cy="1733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329045</xdr:colOff>
      <xdr:row>205</xdr:row>
      <xdr:rowOff>311727</xdr:rowOff>
    </xdr:from>
    <xdr:to>
      <xdr:col>3</xdr:col>
      <xdr:colOff>4967720</xdr:colOff>
      <xdr:row>205</xdr:row>
      <xdr:rowOff>1349952</xdr:rowOff>
    </xdr:to>
    <xdr:pic>
      <xdr:nvPicPr>
        <xdr:cNvPr id="27" name="Picture 2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98772" y="60094091"/>
          <a:ext cx="4638675" cy="10382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311727</xdr:colOff>
      <xdr:row>95</xdr:row>
      <xdr:rowOff>173182</xdr:rowOff>
    </xdr:from>
    <xdr:to>
      <xdr:col>3</xdr:col>
      <xdr:colOff>5502852</xdr:colOff>
      <xdr:row>95</xdr:row>
      <xdr:rowOff>1887682</xdr:rowOff>
    </xdr:to>
    <xdr:pic>
      <xdr:nvPicPr>
        <xdr:cNvPr id="31" name="Picture 3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81454" y="29960455"/>
          <a:ext cx="5191125" cy="1714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167</xdr:row>
      <xdr:rowOff>121227</xdr:rowOff>
    </xdr:from>
    <xdr:to>
      <xdr:col>3</xdr:col>
      <xdr:colOff>5581650</xdr:colOff>
      <xdr:row>167</xdr:row>
      <xdr:rowOff>2073852</xdr:rowOff>
    </xdr:to>
    <xdr:pic>
      <xdr:nvPicPr>
        <xdr:cNvPr id="32" name="Picture 3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50727" y="56457272"/>
          <a:ext cx="5200650" cy="1952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51954</xdr:colOff>
      <xdr:row>11</xdr:row>
      <xdr:rowOff>277091</xdr:rowOff>
    </xdr:from>
    <xdr:to>
      <xdr:col>3</xdr:col>
      <xdr:colOff>6528954</xdr:colOff>
      <xdr:row>11</xdr:row>
      <xdr:rowOff>1178529</xdr:rowOff>
    </xdr:to>
    <xdr:pic>
      <xdr:nvPicPr>
        <xdr:cNvPr id="36" name="Picture 3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221681" y="3151909"/>
          <a:ext cx="6477000" cy="90143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173181</xdr:colOff>
      <xdr:row>453</xdr:row>
      <xdr:rowOff>277091</xdr:rowOff>
    </xdr:from>
    <xdr:to>
      <xdr:col>3</xdr:col>
      <xdr:colOff>6623440</xdr:colOff>
      <xdr:row>453</xdr:row>
      <xdr:rowOff>2953616</xdr:rowOff>
    </xdr:to>
    <xdr:pic>
      <xdr:nvPicPr>
        <xdr:cNvPr id="37" name="Picture 3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42908" y="155257500"/>
          <a:ext cx="6450259" cy="26765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173181</xdr:colOff>
      <xdr:row>268</xdr:row>
      <xdr:rowOff>294409</xdr:rowOff>
    </xdr:from>
    <xdr:to>
      <xdr:col>3</xdr:col>
      <xdr:colOff>6631146</xdr:colOff>
      <xdr:row>268</xdr:row>
      <xdr:rowOff>2775671</xdr:rowOff>
    </xdr:to>
    <xdr:pic>
      <xdr:nvPicPr>
        <xdr:cNvPr id="39" name="Picture 3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42908" y="103943727"/>
          <a:ext cx="6457965" cy="248126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207818</xdr:colOff>
      <xdr:row>122</xdr:row>
      <xdr:rowOff>606137</xdr:rowOff>
    </xdr:from>
    <xdr:to>
      <xdr:col>3</xdr:col>
      <xdr:colOff>6113318</xdr:colOff>
      <xdr:row>122</xdr:row>
      <xdr:rowOff>1006187</xdr:rowOff>
    </xdr:to>
    <xdr:pic>
      <xdr:nvPicPr>
        <xdr:cNvPr id="40" name="Picture 3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377545" y="60180682"/>
          <a:ext cx="5905500" cy="400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173182</xdr:colOff>
      <xdr:row>206</xdr:row>
      <xdr:rowOff>398318</xdr:rowOff>
    </xdr:from>
    <xdr:to>
      <xdr:col>3</xdr:col>
      <xdr:colOff>4316557</xdr:colOff>
      <xdr:row>206</xdr:row>
      <xdr:rowOff>817418</xdr:rowOff>
    </xdr:to>
    <xdr:pic>
      <xdr:nvPicPr>
        <xdr:cNvPr id="41" name="Picture 4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342909" y="75282136"/>
          <a:ext cx="4143375" cy="4191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155864</xdr:colOff>
      <xdr:row>321</xdr:row>
      <xdr:rowOff>190499</xdr:rowOff>
    </xdr:from>
    <xdr:to>
      <xdr:col>3</xdr:col>
      <xdr:colOff>4156363</xdr:colOff>
      <xdr:row>321</xdr:row>
      <xdr:rowOff>5002694</xdr:rowOff>
    </xdr:to>
    <xdr:pic>
      <xdr:nvPicPr>
        <xdr:cNvPr id="50" name="Picture 49"/>
        <xdr:cNvPicPr>
          <a:picLocks noChangeAspect="1"/>
        </xdr:cNvPicPr>
      </xdr:nvPicPr>
      <xdr:blipFill>
        <a:blip xmlns:r="http://schemas.openxmlformats.org/officeDocument/2006/relationships" r:embed="rId29"/>
        <a:stretch>
          <a:fillRect/>
        </a:stretch>
      </xdr:blipFill>
      <xdr:spPr>
        <a:xfrm>
          <a:off x="7325591" y="118785408"/>
          <a:ext cx="4000499" cy="4812195"/>
        </a:xfrm>
        <a:prstGeom prst="rect">
          <a:avLst/>
        </a:prstGeom>
      </xdr:spPr>
    </xdr:pic>
    <xdr:clientData/>
  </xdr:twoCellAnchor>
  <xdr:twoCellAnchor>
    <xdr:from>
      <xdr:col>3</xdr:col>
      <xdr:colOff>363682</xdr:colOff>
      <xdr:row>168</xdr:row>
      <xdr:rowOff>415636</xdr:rowOff>
    </xdr:from>
    <xdr:to>
      <xdr:col>3</xdr:col>
      <xdr:colOff>6631132</xdr:colOff>
      <xdr:row>168</xdr:row>
      <xdr:rowOff>1787236</xdr:rowOff>
    </xdr:to>
    <xdr:pic>
      <xdr:nvPicPr>
        <xdr:cNvPr id="51" name="Picture 50"/>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33409" y="67350409"/>
          <a:ext cx="6267450" cy="13716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415635</xdr:colOff>
      <xdr:row>388</xdr:row>
      <xdr:rowOff>138545</xdr:rowOff>
    </xdr:from>
    <xdr:to>
      <xdr:col>3</xdr:col>
      <xdr:colOff>4365178</xdr:colOff>
      <xdr:row>388</xdr:row>
      <xdr:rowOff>4398818</xdr:rowOff>
    </xdr:to>
    <xdr:pic>
      <xdr:nvPicPr>
        <xdr:cNvPr id="54" name="Picture 53"/>
        <xdr:cNvPicPr>
          <a:picLocks noChangeAspect="1"/>
        </xdr:cNvPicPr>
      </xdr:nvPicPr>
      <xdr:blipFill>
        <a:blip xmlns:r="http://schemas.openxmlformats.org/officeDocument/2006/relationships" r:embed="rId31"/>
        <a:stretch>
          <a:fillRect/>
        </a:stretch>
      </xdr:blipFill>
      <xdr:spPr>
        <a:xfrm>
          <a:off x="7585362" y="346848545"/>
          <a:ext cx="3949543" cy="4260273"/>
        </a:xfrm>
        <a:prstGeom prst="rect">
          <a:avLst/>
        </a:prstGeom>
      </xdr:spPr>
    </xdr:pic>
    <xdr:clientData/>
  </xdr:twoCellAnchor>
  <xdr:twoCellAnchor>
    <xdr:from>
      <xdr:col>3</xdr:col>
      <xdr:colOff>519545</xdr:colOff>
      <xdr:row>169</xdr:row>
      <xdr:rowOff>259773</xdr:rowOff>
    </xdr:from>
    <xdr:to>
      <xdr:col>3</xdr:col>
      <xdr:colOff>4572000</xdr:colOff>
      <xdr:row>169</xdr:row>
      <xdr:rowOff>2462136</xdr:rowOff>
    </xdr:to>
    <xdr:pic>
      <xdr:nvPicPr>
        <xdr:cNvPr id="55" name="Picture 5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501245" y="84975123"/>
          <a:ext cx="4052455" cy="220236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173182</xdr:colOff>
      <xdr:row>246</xdr:row>
      <xdr:rowOff>225136</xdr:rowOff>
    </xdr:from>
    <xdr:to>
      <xdr:col>3</xdr:col>
      <xdr:colOff>4947392</xdr:colOff>
      <xdr:row>246</xdr:row>
      <xdr:rowOff>4937504</xdr:rowOff>
    </xdr:to>
    <xdr:pic>
      <xdr:nvPicPr>
        <xdr:cNvPr id="56" name="Picture 55"/>
        <xdr:cNvPicPr>
          <a:picLocks noChangeAspect="1"/>
        </xdr:cNvPicPr>
      </xdr:nvPicPr>
      <xdr:blipFill>
        <a:blip xmlns:r="http://schemas.openxmlformats.org/officeDocument/2006/relationships" r:embed="rId33"/>
        <a:stretch>
          <a:fillRect/>
        </a:stretch>
      </xdr:blipFill>
      <xdr:spPr>
        <a:xfrm>
          <a:off x="7342909" y="92634954"/>
          <a:ext cx="4774210" cy="4712368"/>
        </a:xfrm>
        <a:prstGeom prst="rect">
          <a:avLst/>
        </a:prstGeom>
      </xdr:spPr>
    </xdr:pic>
    <xdr:clientData/>
  </xdr:twoCellAnchor>
  <xdr:twoCellAnchor>
    <xdr:from>
      <xdr:col>3</xdr:col>
      <xdr:colOff>329045</xdr:colOff>
      <xdr:row>464</xdr:row>
      <xdr:rowOff>415636</xdr:rowOff>
    </xdr:from>
    <xdr:to>
      <xdr:col>3</xdr:col>
      <xdr:colOff>5598110</xdr:colOff>
      <xdr:row>464</xdr:row>
      <xdr:rowOff>4520045</xdr:rowOff>
    </xdr:to>
    <xdr:pic>
      <xdr:nvPicPr>
        <xdr:cNvPr id="57" name="Picture 56"/>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498772" y="186083863"/>
          <a:ext cx="5269065" cy="410440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138545</xdr:colOff>
      <xdr:row>322</xdr:row>
      <xdr:rowOff>432954</xdr:rowOff>
    </xdr:from>
    <xdr:to>
      <xdr:col>3</xdr:col>
      <xdr:colOff>6358370</xdr:colOff>
      <xdr:row>322</xdr:row>
      <xdr:rowOff>1585479</xdr:rowOff>
    </xdr:to>
    <xdr:pic>
      <xdr:nvPicPr>
        <xdr:cNvPr id="58" name="Picture 57"/>
        <xdr:cNvPicPr>
          <a:picLocks noChangeAspect="1"/>
        </xdr:cNvPicPr>
      </xdr:nvPicPr>
      <xdr:blipFill>
        <a:blip xmlns:r="http://schemas.openxmlformats.org/officeDocument/2006/relationships" r:embed="rId35"/>
        <a:stretch>
          <a:fillRect/>
        </a:stretch>
      </xdr:blipFill>
      <xdr:spPr>
        <a:xfrm>
          <a:off x="7308272" y="134579590"/>
          <a:ext cx="6219825" cy="1152525"/>
        </a:xfrm>
        <a:prstGeom prst="rect">
          <a:avLst/>
        </a:prstGeom>
      </xdr:spPr>
    </xdr:pic>
    <xdr:clientData/>
  </xdr:twoCellAnchor>
  <xdr:twoCellAnchor>
    <xdr:from>
      <xdr:col>3</xdr:col>
      <xdr:colOff>225137</xdr:colOff>
      <xdr:row>170</xdr:row>
      <xdr:rowOff>242454</xdr:rowOff>
    </xdr:from>
    <xdr:to>
      <xdr:col>3</xdr:col>
      <xdr:colOff>5224638</xdr:colOff>
      <xdr:row>170</xdr:row>
      <xdr:rowOff>2303317</xdr:rowOff>
    </xdr:to>
    <xdr:pic>
      <xdr:nvPicPr>
        <xdr:cNvPr id="60" name="Picture 59"/>
        <xdr:cNvPicPr>
          <a:picLocks noChangeAspect="1"/>
        </xdr:cNvPicPr>
      </xdr:nvPicPr>
      <xdr:blipFill>
        <a:blip xmlns:r="http://schemas.openxmlformats.org/officeDocument/2006/relationships" r:embed="rId36"/>
        <a:stretch>
          <a:fillRect/>
        </a:stretch>
      </xdr:blipFill>
      <xdr:spPr>
        <a:xfrm>
          <a:off x="7394864" y="72338045"/>
          <a:ext cx="4999501" cy="2060863"/>
        </a:xfrm>
        <a:prstGeom prst="rect">
          <a:avLst/>
        </a:prstGeom>
      </xdr:spPr>
    </xdr:pic>
    <xdr:clientData/>
  </xdr:twoCellAnchor>
  <xdr:twoCellAnchor>
    <xdr:from>
      <xdr:col>3</xdr:col>
      <xdr:colOff>173182</xdr:colOff>
      <xdr:row>12</xdr:row>
      <xdr:rowOff>173182</xdr:rowOff>
    </xdr:from>
    <xdr:to>
      <xdr:col>3</xdr:col>
      <xdr:colOff>4592782</xdr:colOff>
      <xdr:row>12</xdr:row>
      <xdr:rowOff>1649557</xdr:rowOff>
    </xdr:to>
    <xdr:pic>
      <xdr:nvPicPr>
        <xdr:cNvPr id="42" name="Picture 41"/>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342909" y="5455227"/>
          <a:ext cx="4419600" cy="14763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294410</xdr:colOff>
      <xdr:row>400</xdr:row>
      <xdr:rowOff>138546</xdr:rowOff>
    </xdr:from>
    <xdr:to>
      <xdr:col>3</xdr:col>
      <xdr:colOff>4714010</xdr:colOff>
      <xdr:row>400</xdr:row>
      <xdr:rowOff>3538971</xdr:rowOff>
    </xdr:to>
    <xdr:pic>
      <xdr:nvPicPr>
        <xdr:cNvPr id="44" name="Picture 43"/>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464137" y="104342046"/>
          <a:ext cx="4419600" cy="3400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207</xdr:row>
      <xdr:rowOff>173183</xdr:rowOff>
    </xdr:from>
    <xdr:to>
      <xdr:col>3</xdr:col>
      <xdr:colOff>3364923</xdr:colOff>
      <xdr:row>207</xdr:row>
      <xdr:rowOff>963758</xdr:rowOff>
    </xdr:to>
    <xdr:pic>
      <xdr:nvPicPr>
        <xdr:cNvPr id="45" name="Picture 44"/>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429500" y="140485092"/>
          <a:ext cx="3105150" cy="790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437</xdr:row>
      <xdr:rowOff>155863</xdr:rowOff>
    </xdr:from>
    <xdr:to>
      <xdr:col>3</xdr:col>
      <xdr:colOff>5034396</xdr:colOff>
      <xdr:row>437</xdr:row>
      <xdr:rowOff>4870738</xdr:rowOff>
    </xdr:to>
    <xdr:pic>
      <xdr:nvPicPr>
        <xdr:cNvPr id="46" name="Picture 45"/>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98773" y="190101681"/>
          <a:ext cx="4705350" cy="4714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363681</xdr:colOff>
      <xdr:row>247</xdr:row>
      <xdr:rowOff>329045</xdr:rowOff>
    </xdr:from>
    <xdr:to>
      <xdr:col>3</xdr:col>
      <xdr:colOff>4754706</xdr:colOff>
      <xdr:row>247</xdr:row>
      <xdr:rowOff>1300595</xdr:rowOff>
    </xdr:to>
    <xdr:pic>
      <xdr:nvPicPr>
        <xdr:cNvPr id="47" name="Picture 46"/>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33408" y="104290090"/>
          <a:ext cx="4391025" cy="971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123</xdr:row>
      <xdr:rowOff>155864</xdr:rowOff>
    </xdr:from>
    <xdr:to>
      <xdr:col>3</xdr:col>
      <xdr:colOff>4726998</xdr:colOff>
      <xdr:row>123</xdr:row>
      <xdr:rowOff>2365664</xdr:rowOff>
    </xdr:to>
    <xdr:pic>
      <xdr:nvPicPr>
        <xdr:cNvPr id="48" name="Picture 47"/>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429500" y="61375637"/>
          <a:ext cx="4467225" cy="2209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248</xdr:row>
      <xdr:rowOff>138545</xdr:rowOff>
    </xdr:from>
    <xdr:to>
      <xdr:col>3</xdr:col>
      <xdr:colOff>4245552</xdr:colOff>
      <xdr:row>248</xdr:row>
      <xdr:rowOff>4662920</xdr:rowOff>
    </xdr:to>
    <xdr:pic>
      <xdr:nvPicPr>
        <xdr:cNvPr id="49" name="Picture 48"/>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290954" y="108446454"/>
          <a:ext cx="4124325" cy="45243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323</xdr:row>
      <xdr:rowOff>225136</xdr:rowOff>
    </xdr:from>
    <xdr:to>
      <xdr:col>3</xdr:col>
      <xdr:colOff>4448175</xdr:colOff>
      <xdr:row>323</xdr:row>
      <xdr:rowOff>1349086</xdr:rowOff>
    </xdr:to>
    <xdr:pic>
      <xdr:nvPicPr>
        <xdr:cNvPr id="52" name="Picture 51"/>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50727" y="152555863"/>
          <a:ext cx="4067175" cy="11239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502227</xdr:colOff>
      <xdr:row>171</xdr:row>
      <xdr:rowOff>207819</xdr:rowOff>
    </xdr:from>
    <xdr:to>
      <xdr:col>3</xdr:col>
      <xdr:colOff>4931352</xdr:colOff>
      <xdr:row>171</xdr:row>
      <xdr:rowOff>1484169</xdr:rowOff>
    </xdr:to>
    <xdr:pic>
      <xdr:nvPicPr>
        <xdr:cNvPr id="53" name="Picture 52"/>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71954" y="79698274"/>
          <a:ext cx="4429125" cy="12763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389</xdr:row>
      <xdr:rowOff>51954</xdr:rowOff>
    </xdr:from>
    <xdr:to>
      <xdr:col>3</xdr:col>
      <xdr:colOff>4559877</xdr:colOff>
      <xdr:row>389</xdr:row>
      <xdr:rowOff>4871604</xdr:rowOff>
    </xdr:to>
    <xdr:pic>
      <xdr:nvPicPr>
        <xdr:cNvPr id="59" name="Picture 58"/>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290954" y="351957409"/>
          <a:ext cx="4438650" cy="48196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415637</xdr:colOff>
      <xdr:row>269</xdr:row>
      <xdr:rowOff>329045</xdr:rowOff>
    </xdr:from>
    <xdr:to>
      <xdr:col>3</xdr:col>
      <xdr:colOff>4940012</xdr:colOff>
      <xdr:row>269</xdr:row>
      <xdr:rowOff>1376795</xdr:rowOff>
    </xdr:to>
    <xdr:pic>
      <xdr:nvPicPr>
        <xdr:cNvPr id="61" name="Picture 6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585364" y="125245090"/>
          <a:ext cx="4524375" cy="1047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173181</xdr:colOff>
      <xdr:row>390</xdr:row>
      <xdr:rowOff>155863</xdr:rowOff>
    </xdr:from>
    <xdr:to>
      <xdr:col>3</xdr:col>
      <xdr:colOff>4640406</xdr:colOff>
      <xdr:row>390</xdr:row>
      <xdr:rowOff>2060863</xdr:rowOff>
    </xdr:to>
    <xdr:pic>
      <xdr:nvPicPr>
        <xdr:cNvPr id="62" name="Picture 61"/>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42908" y="191816181"/>
          <a:ext cx="4467225" cy="19050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138545</xdr:colOff>
      <xdr:row>172</xdr:row>
      <xdr:rowOff>121227</xdr:rowOff>
    </xdr:from>
    <xdr:to>
      <xdr:col>3</xdr:col>
      <xdr:colOff>4624820</xdr:colOff>
      <xdr:row>172</xdr:row>
      <xdr:rowOff>4959927</xdr:rowOff>
    </xdr:to>
    <xdr:pic>
      <xdr:nvPicPr>
        <xdr:cNvPr id="63" name="Picture 62"/>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08272" y="81620591"/>
          <a:ext cx="4486275" cy="4838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173182</xdr:colOff>
      <xdr:row>290</xdr:row>
      <xdr:rowOff>242454</xdr:rowOff>
    </xdr:from>
    <xdr:to>
      <xdr:col>3</xdr:col>
      <xdr:colOff>4611832</xdr:colOff>
      <xdr:row>290</xdr:row>
      <xdr:rowOff>4195329</xdr:rowOff>
    </xdr:to>
    <xdr:pic>
      <xdr:nvPicPr>
        <xdr:cNvPr id="64" name="Picture 63"/>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342909" y="142390090"/>
          <a:ext cx="4438650" cy="3952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96</xdr:row>
      <xdr:rowOff>173182</xdr:rowOff>
    </xdr:from>
    <xdr:to>
      <xdr:col>3</xdr:col>
      <xdr:colOff>3707823</xdr:colOff>
      <xdr:row>96</xdr:row>
      <xdr:rowOff>1220932</xdr:rowOff>
    </xdr:to>
    <xdr:pic>
      <xdr:nvPicPr>
        <xdr:cNvPr id="65" name="Picture 64"/>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429500" y="37286046"/>
          <a:ext cx="3448050" cy="1047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346364</xdr:colOff>
      <xdr:row>391</xdr:row>
      <xdr:rowOff>225136</xdr:rowOff>
    </xdr:from>
    <xdr:to>
      <xdr:col>3</xdr:col>
      <xdr:colOff>4794539</xdr:colOff>
      <xdr:row>391</xdr:row>
      <xdr:rowOff>1482436</xdr:rowOff>
    </xdr:to>
    <xdr:pic>
      <xdr:nvPicPr>
        <xdr:cNvPr id="66" name="Picture 65"/>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516091" y="205878545"/>
          <a:ext cx="4448175" cy="1257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364</xdr:row>
      <xdr:rowOff>155864</xdr:rowOff>
    </xdr:from>
    <xdr:to>
      <xdr:col>3</xdr:col>
      <xdr:colOff>4215246</xdr:colOff>
      <xdr:row>364</xdr:row>
      <xdr:rowOff>4651664</xdr:rowOff>
    </xdr:to>
    <xdr:pic>
      <xdr:nvPicPr>
        <xdr:cNvPr id="68" name="Picture 67"/>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498773" y="182793409"/>
          <a:ext cx="3886200" cy="4495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324</xdr:row>
      <xdr:rowOff>242455</xdr:rowOff>
    </xdr:from>
    <xdr:to>
      <xdr:col>3</xdr:col>
      <xdr:colOff>3724275</xdr:colOff>
      <xdr:row>324</xdr:row>
      <xdr:rowOff>1147330</xdr:rowOff>
    </xdr:to>
    <xdr:pic>
      <xdr:nvPicPr>
        <xdr:cNvPr id="69" name="Picture 68"/>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550727" y="169545000"/>
          <a:ext cx="3343275" cy="904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173</xdr:row>
      <xdr:rowOff>311727</xdr:rowOff>
    </xdr:from>
    <xdr:to>
      <xdr:col>3</xdr:col>
      <xdr:colOff>4830907</xdr:colOff>
      <xdr:row>173</xdr:row>
      <xdr:rowOff>2378652</xdr:rowOff>
    </xdr:to>
    <xdr:pic>
      <xdr:nvPicPr>
        <xdr:cNvPr id="70" name="Picture 69"/>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533409" y="88461272"/>
          <a:ext cx="4467225"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432954</xdr:colOff>
      <xdr:row>208</xdr:row>
      <xdr:rowOff>277091</xdr:rowOff>
    </xdr:from>
    <xdr:to>
      <xdr:col>3</xdr:col>
      <xdr:colOff>4176279</xdr:colOff>
      <xdr:row>208</xdr:row>
      <xdr:rowOff>1362941</xdr:rowOff>
    </xdr:to>
    <xdr:pic>
      <xdr:nvPicPr>
        <xdr:cNvPr id="71" name="Picture 70"/>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02681" y="102073364"/>
          <a:ext cx="3743325" cy="1085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454</xdr:row>
      <xdr:rowOff>259773</xdr:rowOff>
    </xdr:from>
    <xdr:to>
      <xdr:col>3</xdr:col>
      <xdr:colOff>4859482</xdr:colOff>
      <xdr:row>454</xdr:row>
      <xdr:rowOff>3831648</xdr:rowOff>
    </xdr:to>
    <xdr:pic>
      <xdr:nvPicPr>
        <xdr:cNvPr id="73" name="Picture 72"/>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533409" y="250455546"/>
          <a:ext cx="4495800" cy="3571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311729</xdr:colOff>
      <xdr:row>325</xdr:row>
      <xdr:rowOff>277092</xdr:rowOff>
    </xdr:from>
    <xdr:to>
      <xdr:col>3</xdr:col>
      <xdr:colOff>3805247</xdr:colOff>
      <xdr:row>325</xdr:row>
      <xdr:rowOff>4814456</xdr:rowOff>
    </xdr:to>
    <xdr:pic>
      <xdr:nvPicPr>
        <xdr:cNvPr id="75" name="Picture 74"/>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481456" y="176143228"/>
          <a:ext cx="3493518" cy="453736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346364</xdr:colOff>
      <xdr:row>291</xdr:row>
      <xdr:rowOff>190500</xdr:rowOff>
    </xdr:from>
    <xdr:to>
      <xdr:col>3</xdr:col>
      <xdr:colOff>4785014</xdr:colOff>
      <xdr:row>291</xdr:row>
      <xdr:rowOff>1628775</xdr:rowOff>
    </xdr:to>
    <xdr:pic>
      <xdr:nvPicPr>
        <xdr:cNvPr id="76" name="Picture 75"/>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516091" y="153213955"/>
          <a:ext cx="4438650" cy="14382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346363</xdr:colOff>
      <xdr:row>270</xdr:row>
      <xdr:rowOff>242455</xdr:rowOff>
    </xdr:from>
    <xdr:to>
      <xdr:col>3</xdr:col>
      <xdr:colOff>3746788</xdr:colOff>
      <xdr:row>270</xdr:row>
      <xdr:rowOff>1118755</xdr:rowOff>
    </xdr:to>
    <xdr:pic>
      <xdr:nvPicPr>
        <xdr:cNvPr id="77" name="Picture 76"/>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516090" y="138320319"/>
          <a:ext cx="3400425" cy="876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114</xdr:row>
      <xdr:rowOff>259773</xdr:rowOff>
    </xdr:from>
    <xdr:to>
      <xdr:col>3</xdr:col>
      <xdr:colOff>6312477</xdr:colOff>
      <xdr:row>114</xdr:row>
      <xdr:rowOff>621723</xdr:rowOff>
    </xdr:to>
    <xdr:pic>
      <xdr:nvPicPr>
        <xdr:cNvPr id="78" name="Picture 77"/>
        <xdr:cNvPicPr>
          <a:picLocks noChangeAspect="1"/>
        </xdr:cNvPicPr>
      </xdr:nvPicPr>
      <xdr:blipFill>
        <a:blip xmlns:r="http://schemas.openxmlformats.org/officeDocument/2006/relationships" r:embed="rId61"/>
        <a:stretch>
          <a:fillRect/>
        </a:stretch>
      </xdr:blipFill>
      <xdr:spPr>
        <a:xfrm>
          <a:off x="7290954" y="45910500"/>
          <a:ext cx="6191250" cy="361950"/>
        </a:xfrm>
        <a:prstGeom prst="rect">
          <a:avLst/>
        </a:prstGeom>
      </xdr:spPr>
    </xdr:pic>
    <xdr:clientData/>
  </xdr:twoCellAnchor>
  <xdr:twoCellAnchor>
    <xdr:from>
      <xdr:col>3</xdr:col>
      <xdr:colOff>190500</xdr:colOff>
      <xdr:row>344</xdr:row>
      <xdr:rowOff>363681</xdr:rowOff>
    </xdr:from>
    <xdr:to>
      <xdr:col>3</xdr:col>
      <xdr:colOff>6438900</xdr:colOff>
      <xdr:row>344</xdr:row>
      <xdr:rowOff>1144731</xdr:rowOff>
    </xdr:to>
    <xdr:pic>
      <xdr:nvPicPr>
        <xdr:cNvPr id="79" name="Picture 78"/>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360227" y="193686545"/>
          <a:ext cx="6248400" cy="781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138545</xdr:colOff>
      <xdr:row>230</xdr:row>
      <xdr:rowOff>346364</xdr:rowOff>
    </xdr:from>
    <xdr:to>
      <xdr:col>3</xdr:col>
      <xdr:colOff>6348845</xdr:colOff>
      <xdr:row>230</xdr:row>
      <xdr:rowOff>1241714</xdr:rowOff>
    </xdr:to>
    <xdr:pic>
      <xdr:nvPicPr>
        <xdr:cNvPr id="80" name="Picture 79"/>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308272" y="41754137"/>
          <a:ext cx="6210300" cy="8953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155864</xdr:colOff>
      <xdr:row>124</xdr:row>
      <xdr:rowOff>329046</xdr:rowOff>
    </xdr:from>
    <xdr:to>
      <xdr:col>3</xdr:col>
      <xdr:colOff>4546889</xdr:colOff>
      <xdr:row>124</xdr:row>
      <xdr:rowOff>729096</xdr:rowOff>
    </xdr:to>
    <xdr:pic>
      <xdr:nvPicPr>
        <xdr:cNvPr id="81" name="Picture 80"/>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325591" y="63956046"/>
          <a:ext cx="4391025" cy="400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326</xdr:row>
      <xdr:rowOff>225137</xdr:rowOff>
    </xdr:from>
    <xdr:to>
      <xdr:col>3</xdr:col>
      <xdr:colOff>5434446</xdr:colOff>
      <xdr:row>326</xdr:row>
      <xdr:rowOff>4444712</xdr:rowOff>
    </xdr:to>
    <xdr:pic>
      <xdr:nvPicPr>
        <xdr:cNvPr id="82" name="Picture 81"/>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498773" y="192907228"/>
          <a:ext cx="5105400" cy="4219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225136</xdr:colOff>
      <xdr:row>209</xdr:row>
      <xdr:rowOff>190500</xdr:rowOff>
    </xdr:from>
    <xdr:to>
      <xdr:col>3</xdr:col>
      <xdr:colOff>6492586</xdr:colOff>
      <xdr:row>209</xdr:row>
      <xdr:rowOff>781050</xdr:rowOff>
    </xdr:to>
    <xdr:pic>
      <xdr:nvPicPr>
        <xdr:cNvPr id="83" name="Picture 82"/>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394863" y="108706227"/>
          <a:ext cx="6267450" cy="590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571500</xdr:colOff>
      <xdr:row>455</xdr:row>
      <xdr:rowOff>363683</xdr:rowOff>
    </xdr:from>
    <xdr:to>
      <xdr:col>3</xdr:col>
      <xdr:colOff>3706091</xdr:colOff>
      <xdr:row>455</xdr:row>
      <xdr:rowOff>4298103</xdr:rowOff>
    </xdr:to>
    <xdr:pic>
      <xdr:nvPicPr>
        <xdr:cNvPr id="84" name="Picture 83"/>
        <xdr:cNvPicPr>
          <a:picLocks noChangeAspect="1"/>
        </xdr:cNvPicPr>
      </xdr:nvPicPr>
      <xdr:blipFill>
        <a:blip xmlns:r="http://schemas.openxmlformats.org/officeDocument/2006/relationships" r:embed="rId67"/>
        <a:stretch>
          <a:fillRect/>
        </a:stretch>
      </xdr:blipFill>
      <xdr:spPr>
        <a:xfrm>
          <a:off x="7741227" y="280831638"/>
          <a:ext cx="3134591" cy="3934420"/>
        </a:xfrm>
        <a:prstGeom prst="rect">
          <a:avLst/>
        </a:prstGeom>
      </xdr:spPr>
    </xdr:pic>
    <xdr:clientData/>
  </xdr:twoCellAnchor>
  <xdr:twoCellAnchor>
    <xdr:from>
      <xdr:col>3</xdr:col>
      <xdr:colOff>138546</xdr:colOff>
      <xdr:row>210</xdr:row>
      <xdr:rowOff>380999</xdr:rowOff>
    </xdr:from>
    <xdr:to>
      <xdr:col>3</xdr:col>
      <xdr:colOff>6377421</xdr:colOff>
      <xdr:row>210</xdr:row>
      <xdr:rowOff>3390899</xdr:rowOff>
    </xdr:to>
    <xdr:pic>
      <xdr:nvPicPr>
        <xdr:cNvPr id="86" name="Picture 85"/>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308273" y="110663181"/>
          <a:ext cx="6238875" cy="30099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155864</xdr:colOff>
      <xdr:row>365</xdr:row>
      <xdr:rowOff>294409</xdr:rowOff>
    </xdr:from>
    <xdr:to>
      <xdr:col>3</xdr:col>
      <xdr:colOff>3979350</xdr:colOff>
      <xdr:row>365</xdr:row>
      <xdr:rowOff>4658590</xdr:rowOff>
    </xdr:to>
    <xdr:pic>
      <xdr:nvPicPr>
        <xdr:cNvPr id="88" name="Picture 87"/>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325591" y="224668773"/>
          <a:ext cx="3823486" cy="436418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242454</xdr:colOff>
      <xdr:row>174</xdr:row>
      <xdr:rowOff>225135</xdr:rowOff>
    </xdr:from>
    <xdr:to>
      <xdr:col>3</xdr:col>
      <xdr:colOff>5914119</xdr:colOff>
      <xdr:row>174</xdr:row>
      <xdr:rowOff>2234044</xdr:rowOff>
    </xdr:to>
    <xdr:pic>
      <xdr:nvPicPr>
        <xdr:cNvPr id="90" name="Picture 89"/>
        <xdr:cNvPicPr>
          <a:picLocks noChangeAspect="1"/>
        </xdr:cNvPicPr>
      </xdr:nvPicPr>
      <xdr:blipFill>
        <a:blip xmlns:r="http://schemas.openxmlformats.org/officeDocument/2006/relationships" r:embed="rId70"/>
        <a:stretch>
          <a:fillRect/>
        </a:stretch>
      </xdr:blipFill>
      <xdr:spPr>
        <a:xfrm>
          <a:off x="7412181" y="96289090"/>
          <a:ext cx="5671665" cy="2008909"/>
        </a:xfrm>
        <a:prstGeom prst="rect">
          <a:avLst/>
        </a:prstGeom>
      </xdr:spPr>
    </xdr:pic>
    <xdr:clientData/>
  </xdr:twoCellAnchor>
  <xdr:twoCellAnchor>
    <xdr:from>
      <xdr:col>3</xdr:col>
      <xdr:colOff>588819</xdr:colOff>
      <xdr:row>249</xdr:row>
      <xdr:rowOff>277092</xdr:rowOff>
    </xdr:from>
    <xdr:to>
      <xdr:col>3</xdr:col>
      <xdr:colOff>4435764</xdr:colOff>
      <xdr:row>249</xdr:row>
      <xdr:rowOff>4104410</xdr:rowOff>
    </xdr:to>
    <xdr:pic>
      <xdr:nvPicPr>
        <xdr:cNvPr id="91" name="Picture 90"/>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758546" y="188716228"/>
          <a:ext cx="3846945" cy="38273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398318</xdr:colOff>
      <xdr:row>175</xdr:row>
      <xdr:rowOff>259773</xdr:rowOff>
    </xdr:from>
    <xdr:to>
      <xdr:col>3</xdr:col>
      <xdr:colOff>5989493</xdr:colOff>
      <xdr:row>175</xdr:row>
      <xdr:rowOff>907473</xdr:rowOff>
    </xdr:to>
    <xdr:pic>
      <xdr:nvPicPr>
        <xdr:cNvPr id="92" name="Picture 91"/>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568045" y="99285137"/>
          <a:ext cx="5591175" cy="647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294409</xdr:colOff>
      <xdr:row>176</xdr:row>
      <xdr:rowOff>155864</xdr:rowOff>
    </xdr:from>
    <xdr:to>
      <xdr:col>3</xdr:col>
      <xdr:colOff>4346864</xdr:colOff>
      <xdr:row>176</xdr:row>
      <xdr:rowOff>4745255</xdr:rowOff>
    </xdr:to>
    <xdr:pic>
      <xdr:nvPicPr>
        <xdr:cNvPr id="93" name="Picture 92"/>
        <xdr:cNvPicPr>
          <a:picLocks noChangeAspect="1"/>
        </xdr:cNvPicPr>
      </xdr:nvPicPr>
      <xdr:blipFill>
        <a:blip xmlns:r="http://schemas.openxmlformats.org/officeDocument/2006/relationships" r:embed="rId73"/>
        <a:stretch>
          <a:fillRect/>
        </a:stretch>
      </xdr:blipFill>
      <xdr:spPr>
        <a:xfrm>
          <a:off x="7464136" y="27639819"/>
          <a:ext cx="4052455" cy="4589391"/>
        </a:xfrm>
        <a:prstGeom prst="rect">
          <a:avLst/>
        </a:prstGeom>
      </xdr:spPr>
    </xdr:pic>
    <xdr:clientData/>
  </xdr:twoCellAnchor>
  <xdr:twoCellAnchor>
    <xdr:from>
      <xdr:col>3</xdr:col>
      <xdr:colOff>606136</xdr:colOff>
      <xdr:row>188</xdr:row>
      <xdr:rowOff>259773</xdr:rowOff>
    </xdr:from>
    <xdr:to>
      <xdr:col>3</xdr:col>
      <xdr:colOff>4587586</xdr:colOff>
      <xdr:row>188</xdr:row>
      <xdr:rowOff>1755198</xdr:rowOff>
    </xdr:to>
    <xdr:pic>
      <xdr:nvPicPr>
        <xdr:cNvPr id="94" name="Picture 93"/>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775863" y="109173818"/>
          <a:ext cx="3981450" cy="1495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292</xdr:row>
      <xdr:rowOff>207818</xdr:rowOff>
    </xdr:from>
    <xdr:to>
      <xdr:col>3</xdr:col>
      <xdr:colOff>4335607</xdr:colOff>
      <xdr:row>292</xdr:row>
      <xdr:rowOff>1627043</xdr:rowOff>
    </xdr:to>
    <xdr:pic>
      <xdr:nvPicPr>
        <xdr:cNvPr id="95" name="Picture 94"/>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33409" y="189079909"/>
          <a:ext cx="3971925" cy="14192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190500</xdr:colOff>
      <xdr:row>125</xdr:row>
      <xdr:rowOff>103909</xdr:rowOff>
    </xdr:from>
    <xdr:to>
      <xdr:col>3</xdr:col>
      <xdr:colOff>4114800</xdr:colOff>
      <xdr:row>125</xdr:row>
      <xdr:rowOff>961159</xdr:rowOff>
    </xdr:to>
    <xdr:pic>
      <xdr:nvPicPr>
        <xdr:cNvPr id="96" name="Picture 95"/>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360227" y="60163364"/>
          <a:ext cx="3924300" cy="8572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346364</xdr:colOff>
      <xdr:row>250</xdr:row>
      <xdr:rowOff>86592</xdr:rowOff>
    </xdr:from>
    <xdr:to>
      <xdr:col>3</xdr:col>
      <xdr:colOff>3844637</xdr:colOff>
      <xdr:row>250</xdr:row>
      <xdr:rowOff>4645201</xdr:rowOff>
    </xdr:to>
    <xdr:pic>
      <xdr:nvPicPr>
        <xdr:cNvPr id="97" name="Picture 96"/>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516091" y="38048047"/>
          <a:ext cx="3498273" cy="455860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225137</xdr:colOff>
      <xdr:row>211</xdr:row>
      <xdr:rowOff>242454</xdr:rowOff>
    </xdr:from>
    <xdr:to>
      <xdr:col>3</xdr:col>
      <xdr:colOff>3616037</xdr:colOff>
      <xdr:row>211</xdr:row>
      <xdr:rowOff>1175904</xdr:rowOff>
    </xdr:to>
    <xdr:pic>
      <xdr:nvPicPr>
        <xdr:cNvPr id="98" name="Picture 97"/>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394864" y="127427181"/>
          <a:ext cx="3390900" cy="9334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450273</xdr:colOff>
      <xdr:row>392</xdr:row>
      <xdr:rowOff>363681</xdr:rowOff>
    </xdr:from>
    <xdr:to>
      <xdr:col>3</xdr:col>
      <xdr:colOff>4488873</xdr:colOff>
      <xdr:row>392</xdr:row>
      <xdr:rowOff>4011756</xdr:rowOff>
    </xdr:to>
    <xdr:pic>
      <xdr:nvPicPr>
        <xdr:cNvPr id="100" name="Picture 99"/>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0" y="283152272"/>
          <a:ext cx="4038600" cy="3648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450273</xdr:colOff>
      <xdr:row>401</xdr:row>
      <xdr:rowOff>242455</xdr:rowOff>
    </xdr:from>
    <xdr:to>
      <xdr:col>3</xdr:col>
      <xdr:colOff>4412673</xdr:colOff>
      <xdr:row>401</xdr:row>
      <xdr:rowOff>2014105</xdr:rowOff>
    </xdr:to>
    <xdr:pic>
      <xdr:nvPicPr>
        <xdr:cNvPr id="101" name="Picture 100"/>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0" y="292469455"/>
          <a:ext cx="3962400" cy="17716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294409</xdr:colOff>
      <xdr:row>212</xdr:row>
      <xdr:rowOff>311727</xdr:rowOff>
    </xdr:from>
    <xdr:to>
      <xdr:col>3</xdr:col>
      <xdr:colOff>3894859</xdr:colOff>
      <xdr:row>212</xdr:row>
      <xdr:rowOff>1207077</xdr:rowOff>
    </xdr:to>
    <xdr:pic>
      <xdr:nvPicPr>
        <xdr:cNvPr id="102" name="Picture 101"/>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64136" y="151135772"/>
          <a:ext cx="3600450" cy="8953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311727</xdr:colOff>
      <xdr:row>293</xdr:row>
      <xdr:rowOff>86591</xdr:rowOff>
    </xdr:from>
    <xdr:to>
      <xdr:col>3</xdr:col>
      <xdr:colOff>4255077</xdr:colOff>
      <xdr:row>293</xdr:row>
      <xdr:rowOff>5182466</xdr:rowOff>
    </xdr:to>
    <xdr:pic>
      <xdr:nvPicPr>
        <xdr:cNvPr id="103" name="Picture 102"/>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481454" y="199661318"/>
          <a:ext cx="3943350" cy="5095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213</xdr:row>
      <xdr:rowOff>277091</xdr:rowOff>
    </xdr:from>
    <xdr:to>
      <xdr:col>3</xdr:col>
      <xdr:colOff>3583998</xdr:colOff>
      <xdr:row>213</xdr:row>
      <xdr:rowOff>1277216</xdr:rowOff>
    </xdr:to>
    <xdr:pic>
      <xdr:nvPicPr>
        <xdr:cNvPr id="104" name="Picture 103"/>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429500" y="131029364"/>
          <a:ext cx="3324225" cy="10001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363681</xdr:colOff>
      <xdr:row>465</xdr:row>
      <xdr:rowOff>207818</xdr:rowOff>
    </xdr:from>
    <xdr:to>
      <xdr:col>3</xdr:col>
      <xdr:colOff>4392756</xdr:colOff>
      <xdr:row>465</xdr:row>
      <xdr:rowOff>4036868</xdr:rowOff>
    </xdr:to>
    <xdr:pic>
      <xdr:nvPicPr>
        <xdr:cNvPr id="105" name="Picture 104"/>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533408" y="345411136"/>
          <a:ext cx="4029075" cy="3829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115</xdr:row>
      <xdr:rowOff>329045</xdr:rowOff>
    </xdr:from>
    <xdr:to>
      <xdr:col>3</xdr:col>
      <xdr:colOff>4405746</xdr:colOff>
      <xdr:row>115</xdr:row>
      <xdr:rowOff>1462520</xdr:rowOff>
    </xdr:to>
    <xdr:pic>
      <xdr:nvPicPr>
        <xdr:cNvPr id="106" name="Picture 105"/>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498773" y="48525545"/>
          <a:ext cx="4076700" cy="11334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432954</xdr:colOff>
      <xdr:row>13</xdr:row>
      <xdr:rowOff>242455</xdr:rowOff>
    </xdr:from>
    <xdr:to>
      <xdr:col>3</xdr:col>
      <xdr:colOff>3328554</xdr:colOff>
      <xdr:row>13</xdr:row>
      <xdr:rowOff>2090305</xdr:rowOff>
    </xdr:to>
    <xdr:pic>
      <xdr:nvPicPr>
        <xdr:cNvPr id="107" name="Picture 106"/>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02681" y="7931728"/>
          <a:ext cx="2895600" cy="1847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121228</xdr:colOff>
      <xdr:row>231</xdr:row>
      <xdr:rowOff>259773</xdr:rowOff>
    </xdr:from>
    <xdr:to>
      <xdr:col>3</xdr:col>
      <xdr:colOff>4197928</xdr:colOff>
      <xdr:row>231</xdr:row>
      <xdr:rowOff>2212398</xdr:rowOff>
    </xdr:to>
    <xdr:pic>
      <xdr:nvPicPr>
        <xdr:cNvPr id="108" name="Picture 107"/>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290955" y="142164955"/>
          <a:ext cx="4076700" cy="1952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484909</xdr:colOff>
      <xdr:row>393</xdr:row>
      <xdr:rowOff>173182</xdr:rowOff>
    </xdr:from>
    <xdr:to>
      <xdr:col>3</xdr:col>
      <xdr:colOff>4037734</xdr:colOff>
      <xdr:row>393</xdr:row>
      <xdr:rowOff>2049607</xdr:rowOff>
    </xdr:to>
    <xdr:pic>
      <xdr:nvPicPr>
        <xdr:cNvPr id="109" name="Picture 108"/>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54636" y="302635227"/>
          <a:ext cx="3552825" cy="1876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177</xdr:row>
      <xdr:rowOff>415636</xdr:rowOff>
    </xdr:from>
    <xdr:to>
      <xdr:col>3</xdr:col>
      <xdr:colOff>4371975</xdr:colOff>
      <xdr:row>177</xdr:row>
      <xdr:rowOff>2053936</xdr:rowOff>
    </xdr:to>
    <xdr:pic>
      <xdr:nvPicPr>
        <xdr:cNvPr id="110" name="Picture 109"/>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550727" y="110368772"/>
          <a:ext cx="3990975" cy="1638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271</xdr:row>
      <xdr:rowOff>225136</xdr:rowOff>
    </xdr:from>
    <xdr:to>
      <xdr:col>3</xdr:col>
      <xdr:colOff>3867150</xdr:colOff>
      <xdr:row>271</xdr:row>
      <xdr:rowOff>1187161</xdr:rowOff>
    </xdr:to>
    <xdr:pic>
      <xdr:nvPicPr>
        <xdr:cNvPr id="111" name="Picture 110"/>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550727" y="190170954"/>
          <a:ext cx="3486150"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502228</xdr:colOff>
      <xdr:row>294</xdr:row>
      <xdr:rowOff>277091</xdr:rowOff>
    </xdr:from>
    <xdr:to>
      <xdr:col>3</xdr:col>
      <xdr:colOff>4445578</xdr:colOff>
      <xdr:row>294</xdr:row>
      <xdr:rowOff>4534766</xdr:rowOff>
    </xdr:to>
    <xdr:pic>
      <xdr:nvPicPr>
        <xdr:cNvPr id="112" name="Picture 111"/>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71955" y="216754364"/>
          <a:ext cx="3943350" cy="4257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519546</xdr:colOff>
      <xdr:row>438</xdr:row>
      <xdr:rowOff>450273</xdr:rowOff>
    </xdr:from>
    <xdr:to>
      <xdr:col>3</xdr:col>
      <xdr:colOff>4491471</xdr:colOff>
      <xdr:row>438</xdr:row>
      <xdr:rowOff>3412548</xdr:rowOff>
    </xdr:to>
    <xdr:pic>
      <xdr:nvPicPr>
        <xdr:cNvPr id="113" name="Picture 112"/>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89273" y="340787182"/>
          <a:ext cx="3971925" cy="29622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554182</xdr:colOff>
      <xdr:row>272</xdr:row>
      <xdr:rowOff>415636</xdr:rowOff>
    </xdr:from>
    <xdr:to>
      <xdr:col>3</xdr:col>
      <xdr:colOff>3773632</xdr:colOff>
      <xdr:row>272</xdr:row>
      <xdr:rowOff>4416136</xdr:rowOff>
    </xdr:to>
    <xdr:pic>
      <xdr:nvPicPr>
        <xdr:cNvPr id="115" name="Picture 114"/>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723909" y="192145227"/>
          <a:ext cx="3219450" cy="4000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273</xdr:row>
      <xdr:rowOff>311727</xdr:rowOff>
    </xdr:from>
    <xdr:to>
      <xdr:col>3</xdr:col>
      <xdr:colOff>4364182</xdr:colOff>
      <xdr:row>273</xdr:row>
      <xdr:rowOff>2283402</xdr:rowOff>
    </xdr:to>
    <xdr:pic>
      <xdr:nvPicPr>
        <xdr:cNvPr id="116" name="Picture 115"/>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533409" y="196821136"/>
          <a:ext cx="4000500" cy="1971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242454</xdr:colOff>
      <xdr:row>178</xdr:row>
      <xdr:rowOff>138545</xdr:rowOff>
    </xdr:from>
    <xdr:to>
      <xdr:col>3</xdr:col>
      <xdr:colOff>4271529</xdr:colOff>
      <xdr:row>178</xdr:row>
      <xdr:rowOff>1710170</xdr:rowOff>
    </xdr:to>
    <xdr:pic>
      <xdr:nvPicPr>
        <xdr:cNvPr id="117" name="Picture 116"/>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412181" y="113572636"/>
          <a:ext cx="4029075" cy="1571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179</xdr:row>
      <xdr:rowOff>138545</xdr:rowOff>
    </xdr:from>
    <xdr:to>
      <xdr:col>3</xdr:col>
      <xdr:colOff>4329546</xdr:colOff>
      <xdr:row>179</xdr:row>
      <xdr:rowOff>1767320</xdr:rowOff>
    </xdr:to>
    <xdr:pic>
      <xdr:nvPicPr>
        <xdr:cNvPr id="118" name="Picture 117"/>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498773" y="114940772"/>
          <a:ext cx="4000500" cy="16287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329045</xdr:colOff>
      <xdr:row>394</xdr:row>
      <xdr:rowOff>346364</xdr:rowOff>
    </xdr:from>
    <xdr:to>
      <xdr:col>3</xdr:col>
      <xdr:colOff>4367645</xdr:colOff>
      <xdr:row>394</xdr:row>
      <xdr:rowOff>3451514</xdr:rowOff>
    </xdr:to>
    <xdr:pic>
      <xdr:nvPicPr>
        <xdr:cNvPr id="119" name="Picture 118"/>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498772" y="327192409"/>
          <a:ext cx="4038600" cy="3105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242455</xdr:colOff>
      <xdr:row>327</xdr:row>
      <xdr:rowOff>173182</xdr:rowOff>
    </xdr:from>
    <xdr:to>
      <xdr:col>3</xdr:col>
      <xdr:colOff>4327354</xdr:colOff>
      <xdr:row>327</xdr:row>
      <xdr:rowOff>4783282</xdr:rowOff>
    </xdr:to>
    <xdr:pic>
      <xdr:nvPicPr>
        <xdr:cNvPr id="122" name="Picture 121"/>
        <xdr:cNvPicPr>
          <a:picLocks noChangeAspect="1"/>
        </xdr:cNvPicPr>
      </xdr:nvPicPr>
      <xdr:blipFill>
        <a:blip xmlns:r="http://schemas.openxmlformats.org/officeDocument/2006/relationships" r:embed="rId98"/>
        <a:stretch>
          <a:fillRect/>
        </a:stretch>
      </xdr:blipFill>
      <xdr:spPr>
        <a:xfrm>
          <a:off x="7412182" y="267513955"/>
          <a:ext cx="4084899" cy="4610100"/>
        </a:xfrm>
        <a:prstGeom prst="rect">
          <a:avLst/>
        </a:prstGeom>
      </xdr:spPr>
    </xdr:pic>
    <xdr:clientData/>
  </xdr:twoCellAnchor>
  <xdr:twoCellAnchor>
    <xdr:from>
      <xdr:col>3</xdr:col>
      <xdr:colOff>259773</xdr:colOff>
      <xdr:row>402</xdr:row>
      <xdr:rowOff>277091</xdr:rowOff>
    </xdr:from>
    <xdr:to>
      <xdr:col>3</xdr:col>
      <xdr:colOff>5869998</xdr:colOff>
      <xdr:row>402</xdr:row>
      <xdr:rowOff>905741</xdr:rowOff>
    </xdr:to>
    <xdr:pic>
      <xdr:nvPicPr>
        <xdr:cNvPr id="123" name="Picture 122"/>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429500" y="342778773"/>
          <a:ext cx="5610225" cy="6286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311727</xdr:colOff>
      <xdr:row>214</xdr:row>
      <xdr:rowOff>381000</xdr:rowOff>
    </xdr:from>
    <xdr:to>
      <xdr:col>3</xdr:col>
      <xdr:colOff>5017077</xdr:colOff>
      <xdr:row>214</xdr:row>
      <xdr:rowOff>733425</xdr:rowOff>
    </xdr:to>
    <xdr:pic>
      <xdr:nvPicPr>
        <xdr:cNvPr id="124" name="Picture 123"/>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481454" y="143325273"/>
          <a:ext cx="4705350" cy="352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366</xdr:row>
      <xdr:rowOff>329045</xdr:rowOff>
    </xdr:from>
    <xdr:to>
      <xdr:col>3</xdr:col>
      <xdr:colOff>5322464</xdr:colOff>
      <xdr:row>366</xdr:row>
      <xdr:rowOff>4779818</xdr:rowOff>
    </xdr:to>
    <xdr:pic>
      <xdr:nvPicPr>
        <xdr:cNvPr id="125" name="Picture 124"/>
        <xdr:cNvPicPr>
          <a:picLocks noChangeAspect="1"/>
        </xdr:cNvPicPr>
      </xdr:nvPicPr>
      <xdr:blipFill>
        <a:blip xmlns:r="http://schemas.openxmlformats.org/officeDocument/2006/relationships" r:embed="rId101"/>
        <a:stretch>
          <a:fillRect/>
        </a:stretch>
      </xdr:blipFill>
      <xdr:spPr>
        <a:xfrm>
          <a:off x="7290954" y="300747545"/>
          <a:ext cx="5201237" cy="4450773"/>
        </a:xfrm>
        <a:prstGeom prst="rect">
          <a:avLst/>
        </a:prstGeom>
      </xdr:spPr>
    </xdr:pic>
    <xdr:clientData/>
  </xdr:twoCellAnchor>
  <xdr:twoCellAnchor>
    <xdr:from>
      <xdr:col>3</xdr:col>
      <xdr:colOff>190500</xdr:colOff>
      <xdr:row>251</xdr:row>
      <xdr:rowOff>173181</xdr:rowOff>
    </xdr:from>
    <xdr:to>
      <xdr:col>3</xdr:col>
      <xdr:colOff>5143500</xdr:colOff>
      <xdr:row>251</xdr:row>
      <xdr:rowOff>4845415</xdr:rowOff>
    </xdr:to>
    <xdr:pic>
      <xdr:nvPicPr>
        <xdr:cNvPr id="126" name="Picture 125"/>
        <xdr:cNvPicPr>
          <a:picLocks noChangeAspect="1"/>
        </xdr:cNvPicPr>
      </xdr:nvPicPr>
      <xdr:blipFill>
        <a:blip xmlns:r="http://schemas.openxmlformats.org/officeDocument/2006/relationships" r:embed="rId102"/>
        <a:stretch>
          <a:fillRect/>
        </a:stretch>
      </xdr:blipFill>
      <xdr:spPr>
        <a:xfrm>
          <a:off x="7360227" y="183780545"/>
          <a:ext cx="4953000" cy="4672234"/>
        </a:xfrm>
        <a:prstGeom prst="rect">
          <a:avLst/>
        </a:prstGeom>
      </xdr:spPr>
    </xdr:pic>
    <xdr:clientData/>
  </xdr:twoCellAnchor>
  <xdr:twoCellAnchor>
    <xdr:from>
      <xdr:col>3</xdr:col>
      <xdr:colOff>294409</xdr:colOff>
      <xdr:row>274</xdr:row>
      <xdr:rowOff>277091</xdr:rowOff>
    </xdr:from>
    <xdr:to>
      <xdr:col>3</xdr:col>
      <xdr:colOff>4142509</xdr:colOff>
      <xdr:row>274</xdr:row>
      <xdr:rowOff>1362941</xdr:rowOff>
    </xdr:to>
    <xdr:pic>
      <xdr:nvPicPr>
        <xdr:cNvPr id="127" name="Picture 126"/>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464136" y="211420364"/>
          <a:ext cx="3848100" cy="1085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97</xdr:row>
      <xdr:rowOff>294409</xdr:rowOff>
    </xdr:from>
    <xdr:to>
      <xdr:col>3</xdr:col>
      <xdr:colOff>3015096</xdr:colOff>
      <xdr:row>97</xdr:row>
      <xdr:rowOff>599209</xdr:rowOff>
    </xdr:to>
    <xdr:pic>
      <xdr:nvPicPr>
        <xdr:cNvPr id="128" name="Picture 127"/>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498773" y="41269227"/>
          <a:ext cx="2686050" cy="304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329045</xdr:colOff>
      <xdr:row>439</xdr:row>
      <xdr:rowOff>155863</xdr:rowOff>
    </xdr:from>
    <xdr:to>
      <xdr:col>3</xdr:col>
      <xdr:colOff>5929745</xdr:colOff>
      <xdr:row>439</xdr:row>
      <xdr:rowOff>3518188</xdr:rowOff>
    </xdr:to>
    <xdr:pic>
      <xdr:nvPicPr>
        <xdr:cNvPr id="129" name="Picture 128"/>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498772" y="383597727"/>
          <a:ext cx="5600700" cy="33623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415636</xdr:colOff>
      <xdr:row>215</xdr:row>
      <xdr:rowOff>606136</xdr:rowOff>
    </xdr:from>
    <xdr:to>
      <xdr:col>3</xdr:col>
      <xdr:colOff>5911561</xdr:colOff>
      <xdr:row>215</xdr:row>
      <xdr:rowOff>3158836</xdr:rowOff>
    </xdr:to>
    <xdr:pic>
      <xdr:nvPicPr>
        <xdr:cNvPr id="130" name="Picture 129"/>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585363" y="156781500"/>
          <a:ext cx="5495925" cy="2552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225136</xdr:colOff>
      <xdr:row>180</xdr:row>
      <xdr:rowOff>259773</xdr:rowOff>
    </xdr:from>
    <xdr:to>
      <xdr:col>3</xdr:col>
      <xdr:colOff>4653574</xdr:colOff>
      <xdr:row>180</xdr:row>
      <xdr:rowOff>4712711</xdr:rowOff>
    </xdr:to>
    <xdr:pic>
      <xdr:nvPicPr>
        <xdr:cNvPr id="131" name="Picture 130"/>
        <xdr:cNvPicPr>
          <a:picLocks noChangeAspect="1"/>
        </xdr:cNvPicPr>
      </xdr:nvPicPr>
      <xdr:blipFill>
        <a:blip xmlns:r="http://schemas.openxmlformats.org/officeDocument/2006/relationships" r:embed="rId107"/>
        <a:stretch>
          <a:fillRect/>
        </a:stretch>
      </xdr:blipFill>
      <xdr:spPr>
        <a:xfrm>
          <a:off x="7394863" y="118941273"/>
          <a:ext cx="4428438" cy="4452938"/>
        </a:xfrm>
        <a:prstGeom prst="rect">
          <a:avLst/>
        </a:prstGeom>
      </xdr:spPr>
    </xdr:pic>
    <xdr:clientData/>
  </xdr:twoCellAnchor>
  <xdr:twoCellAnchor>
    <xdr:from>
      <xdr:col>3</xdr:col>
      <xdr:colOff>415637</xdr:colOff>
      <xdr:row>345</xdr:row>
      <xdr:rowOff>484909</xdr:rowOff>
    </xdr:from>
    <xdr:to>
      <xdr:col>3</xdr:col>
      <xdr:colOff>6054437</xdr:colOff>
      <xdr:row>345</xdr:row>
      <xdr:rowOff>3351934</xdr:rowOff>
    </xdr:to>
    <xdr:pic>
      <xdr:nvPicPr>
        <xdr:cNvPr id="132" name="Picture 131"/>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585364" y="300124091"/>
          <a:ext cx="5638800" cy="2867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346362</xdr:colOff>
      <xdr:row>181</xdr:row>
      <xdr:rowOff>259772</xdr:rowOff>
    </xdr:from>
    <xdr:to>
      <xdr:col>3</xdr:col>
      <xdr:colOff>5299363</xdr:colOff>
      <xdr:row>181</xdr:row>
      <xdr:rowOff>4742658</xdr:rowOff>
    </xdr:to>
    <xdr:pic>
      <xdr:nvPicPr>
        <xdr:cNvPr id="133" name="Picture 132"/>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516089" y="124136727"/>
          <a:ext cx="4953001" cy="44828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277090</xdr:colOff>
      <xdr:row>252</xdr:row>
      <xdr:rowOff>311728</xdr:rowOff>
    </xdr:from>
    <xdr:to>
      <xdr:col>3</xdr:col>
      <xdr:colOff>4710545</xdr:colOff>
      <xdr:row>252</xdr:row>
      <xdr:rowOff>5002285</xdr:rowOff>
    </xdr:to>
    <xdr:pic>
      <xdr:nvPicPr>
        <xdr:cNvPr id="134" name="Picture 133"/>
        <xdr:cNvPicPr>
          <a:picLocks noChangeAspect="1"/>
        </xdr:cNvPicPr>
      </xdr:nvPicPr>
      <xdr:blipFill>
        <a:blip xmlns:r="http://schemas.openxmlformats.org/officeDocument/2006/relationships" r:embed="rId110"/>
        <a:stretch>
          <a:fillRect/>
        </a:stretch>
      </xdr:blipFill>
      <xdr:spPr>
        <a:xfrm>
          <a:off x="7446817" y="204735546"/>
          <a:ext cx="4433455" cy="4690557"/>
        </a:xfrm>
        <a:prstGeom prst="rect">
          <a:avLst/>
        </a:prstGeom>
      </xdr:spPr>
    </xdr:pic>
    <xdr:clientData/>
  </xdr:twoCellAnchor>
  <xdr:twoCellAnchor>
    <xdr:from>
      <xdr:col>3</xdr:col>
      <xdr:colOff>346364</xdr:colOff>
      <xdr:row>133</xdr:row>
      <xdr:rowOff>103909</xdr:rowOff>
    </xdr:from>
    <xdr:to>
      <xdr:col>3</xdr:col>
      <xdr:colOff>5585114</xdr:colOff>
      <xdr:row>133</xdr:row>
      <xdr:rowOff>3609109</xdr:rowOff>
    </xdr:to>
    <xdr:pic>
      <xdr:nvPicPr>
        <xdr:cNvPr id="136" name="Picture 135"/>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516091" y="67125273"/>
          <a:ext cx="5238750" cy="35052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361950</xdr:colOff>
      <xdr:row>399</xdr:row>
      <xdr:rowOff>400050</xdr:rowOff>
    </xdr:from>
    <xdr:to>
      <xdr:col>3</xdr:col>
      <xdr:colOff>4352925</xdr:colOff>
      <xdr:row>399</xdr:row>
      <xdr:rowOff>2657475</xdr:rowOff>
    </xdr:to>
    <xdr:pic>
      <xdr:nvPicPr>
        <xdr:cNvPr id="114" name="Picture 113"/>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343650" y="388734300"/>
          <a:ext cx="3990975" cy="2257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590550</xdr:colOff>
      <xdr:row>21</xdr:row>
      <xdr:rowOff>133350</xdr:rowOff>
    </xdr:from>
    <xdr:to>
      <xdr:col>3</xdr:col>
      <xdr:colOff>4676775</xdr:colOff>
      <xdr:row>21</xdr:row>
      <xdr:rowOff>4000500</xdr:rowOff>
    </xdr:to>
    <xdr:pic>
      <xdr:nvPicPr>
        <xdr:cNvPr id="120" name="Picture 119"/>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572250" y="12534900"/>
          <a:ext cx="4086225" cy="3867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419100</xdr:colOff>
      <xdr:row>93</xdr:row>
      <xdr:rowOff>133350</xdr:rowOff>
    </xdr:from>
    <xdr:to>
      <xdr:col>3</xdr:col>
      <xdr:colOff>4457700</xdr:colOff>
      <xdr:row>93</xdr:row>
      <xdr:rowOff>1257300</xdr:rowOff>
    </xdr:to>
    <xdr:pic>
      <xdr:nvPicPr>
        <xdr:cNvPr id="121" name="Picture 120"/>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400800" y="41852850"/>
          <a:ext cx="4038600" cy="11239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685800</xdr:colOff>
      <xdr:row>265</xdr:row>
      <xdr:rowOff>76200</xdr:rowOff>
    </xdr:from>
    <xdr:to>
      <xdr:col>3</xdr:col>
      <xdr:colOff>4733925</xdr:colOff>
      <xdr:row>265</xdr:row>
      <xdr:rowOff>2152650</xdr:rowOff>
    </xdr:to>
    <xdr:pic>
      <xdr:nvPicPr>
        <xdr:cNvPr id="135" name="Picture 134"/>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667500" y="226428300"/>
          <a:ext cx="4048125" cy="20764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1524000</xdr:colOff>
      <xdr:row>243</xdr:row>
      <xdr:rowOff>400050</xdr:rowOff>
    </xdr:from>
    <xdr:to>
      <xdr:col>3</xdr:col>
      <xdr:colOff>4638675</xdr:colOff>
      <xdr:row>243</xdr:row>
      <xdr:rowOff>3933825</xdr:rowOff>
    </xdr:to>
    <xdr:pic>
      <xdr:nvPicPr>
        <xdr:cNvPr id="139" name="Picture 138"/>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505700" y="185489850"/>
          <a:ext cx="3114675" cy="35337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1276350</xdr:colOff>
      <xdr:row>229</xdr:row>
      <xdr:rowOff>438150</xdr:rowOff>
    </xdr:from>
    <xdr:to>
      <xdr:col>3</xdr:col>
      <xdr:colOff>5276850</xdr:colOff>
      <xdr:row>229</xdr:row>
      <xdr:rowOff>1847850</xdr:rowOff>
    </xdr:to>
    <xdr:pic>
      <xdr:nvPicPr>
        <xdr:cNvPr id="141" name="Picture 140"/>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258050" y="176898300"/>
          <a:ext cx="4000500" cy="1409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857250</xdr:colOff>
      <xdr:row>319</xdr:row>
      <xdr:rowOff>419100</xdr:rowOff>
    </xdr:from>
    <xdr:to>
      <xdr:col>3</xdr:col>
      <xdr:colOff>4914900</xdr:colOff>
      <xdr:row>319</xdr:row>
      <xdr:rowOff>4524375</xdr:rowOff>
    </xdr:to>
    <xdr:pic>
      <xdr:nvPicPr>
        <xdr:cNvPr id="143" name="Picture 142"/>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838950" y="295446450"/>
          <a:ext cx="4057650" cy="41052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476250</xdr:colOff>
      <xdr:row>10</xdr:row>
      <xdr:rowOff>419100</xdr:rowOff>
    </xdr:from>
    <xdr:to>
      <xdr:col>3</xdr:col>
      <xdr:colOff>4429125</xdr:colOff>
      <xdr:row>10</xdr:row>
      <xdr:rowOff>1933575</xdr:rowOff>
    </xdr:to>
    <xdr:pic>
      <xdr:nvPicPr>
        <xdr:cNvPr id="144" name="Picture 143"/>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457950" y="3295650"/>
          <a:ext cx="3952875" cy="15144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971550</xdr:colOff>
      <xdr:row>264</xdr:row>
      <xdr:rowOff>57150</xdr:rowOff>
    </xdr:from>
    <xdr:to>
      <xdr:col>3</xdr:col>
      <xdr:colOff>4476750</xdr:colOff>
      <xdr:row>264</xdr:row>
      <xdr:rowOff>3048000</xdr:rowOff>
    </xdr:to>
    <xdr:pic>
      <xdr:nvPicPr>
        <xdr:cNvPr id="146" name="Picture 145"/>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953250" y="234943650"/>
          <a:ext cx="3505200" cy="2990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361950</xdr:colOff>
      <xdr:row>111</xdr:row>
      <xdr:rowOff>95250</xdr:rowOff>
    </xdr:from>
    <xdr:to>
      <xdr:col>3</xdr:col>
      <xdr:colOff>3848100</xdr:colOff>
      <xdr:row>111</xdr:row>
      <xdr:rowOff>914400</xdr:rowOff>
    </xdr:to>
    <xdr:pic>
      <xdr:nvPicPr>
        <xdr:cNvPr id="147" name="Picture 146"/>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343650" y="57511950"/>
          <a:ext cx="3486150" cy="819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xdr:col>
      <xdr:colOff>647700</xdr:colOff>
      <xdr:row>286</xdr:row>
      <xdr:rowOff>266700</xdr:rowOff>
    </xdr:from>
    <xdr:to>
      <xdr:col>3</xdr:col>
      <xdr:colOff>4676775</xdr:colOff>
      <xdr:row>286</xdr:row>
      <xdr:rowOff>2619375</xdr:rowOff>
    </xdr:to>
    <xdr:pic>
      <xdr:nvPicPr>
        <xdr:cNvPr id="149" name="Picture 148"/>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629400" y="267061950"/>
          <a:ext cx="4029075" cy="2352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552450</xdr:colOff>
      <xdr:row>132</xdr:row>
      <xdr:rowOff>247650</xdr:rowOff>
    </xdr:from>
    <xdr:to>
      <xdr:col>3</xdr:col>
      <xdr:colOff>3667125</xdr:colOff>
      <xdr:row>132</xdr:row>
      <xdr:rowOff>4810125</xdr:rowOff>
    </xdr:to>
    <xdr:pic>
      <xdr:nvPicPr>
        <xdr:cNvPr id="151" name="Picture 150"/>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534150" y="77133450"/>
          <a:ext cx="3114675" cy="45624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438150</xdr:colOff>
      <xdr:row>386</xdr:row>
      <xdr:rowOff>647700</xdr:rowOff>
    </xdr:from>
    <xdr:to>
      <xdr:col>3</xdr:col>
      <xdr:colOff>4448175</xdr:colOff>
      <xdr:row>386</xdr:row>
      <xdr:rowOff>2828925</xdr:rowOff>
    </xdr:to>
    <xdr:pic>
      <xdr:nvPicPr>
        <xdr:cNvPr id="152" name="Picture 151"/>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419850" y="389210550"/>
          <a:ext cx="4010025" cy="21812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590550</xdr:colOff>
      <xdr:row>318</xdr:row>
      <xdr:rowOff>19050</xdr:rowOff>
    </xdr:from>
    <xdr:to>
      <xdr:col>3</xdr:col>
      <xdr:colOff>4600575</xdr:colOff>
      <xdr:row>318</xdr:row>
      <xdr:rowOff>3409950</xdr:rowOff>
    </xdr:to>
    <xdr:pic>
      <xdr:nvPicPr>
        <xdr:cNvPr id="153" name="Picture 152"/>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572250" y="309524400"/>
          <a:ext cx="4010025" cy="33909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704850</xdr:colOff>
      <xdr:row>385</xdr:row>
      <xdr:rowOff>304800</xdr:rowOff>
    </xdr:from>
    <xdr:to>
      <xdr:col>3</xdr:col>
      <xdr:colOff>4524375</xdr:colOff>
      <xdr:row>385</xdr:row>
      <xdr:rowOff>1247775</xdr:rowOff>
    </xdr:to>
    <xdr:pic>
      <xdr:nvPicPr>
        <xdr:cNvPr id="154" name="Picture 153"/>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6686550" y="392353800"/>
          <a:ext cx="3819525" cy="9429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1085850</xdr:colOff>
      <xdr:row>435</xdr:row>
      <xdr:rowOff>361950</xdr:rowOff>
    </xdr:from>
    <xdr:to>
      <xdr:col>3</xdr:col>
      <xdr:colOff>4800600</xdr:colOff>
      <xdr:row>435</xdr:row>
      <xdr:rowOff>4962787</xdr:rowOff>
    </xdr:to>
    <xdr:pic>
      <xdr:nvPicPr>
        <xdr:cNvPr id="157" name="Picture 156"/>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067550" y="454209150"/>
          <a:ext cx="3714750" cy="460083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609600</xdr:colOff>
      <xdr:row>92</xdr:row>
      <xdr:rowOff>762000</xdr:rowOff>
    </xdr:from>
    <xdr:to>
      <xdr:col>3</xdr:col>
      <xdr:colOff>4629150</xdr:colOff>
      <xdr:row>92</xdr:row>
      <xdr:rowOff>1971675</xdr:rowOff>
    </xdr:to>
    <xdr:pic>
      <xdr:nvPicPr>
        <xdr:cNvPr id="158" name="Picture 157"/>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591300" y="44672250"/>
          <a:ext cx="4019550" cy="1209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xdr:col>
      <xdr:colOff>819150</xdr:colOff>
      <xdr:row>203</xdr:row>
      <xdr:rowOff>571500</xdr:rowOff>
    </xdr:from>
    <xdr:to>
      <xdr:col>3</xdr:col>
      <xdr:colOff>4895850</xdr:colOff>
      <xdr:row>203</xdr:row>
      <xdr:rowOff>2181225</xdr:rowOff>
    </xdr:to>
    <xdr:pic>
      <xdr:nvPicPr>
        <xdr:cNvPr id="159" name="Picture 158"/>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800850" y="159867600"/>
          <a:ext cx="4076700" cy="16097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1028700</xdr:colOff>
      <xdr:row>164</xdr:row>
      <xdr:rowOff>838200</xdr:rowOff>
    </xdr:from>
    <xdr:to>
      <xdr:col>3</xdr:col>
      <xdr:colOff>5038725</xdr:colOff>
      <xdr:row>164</xdr:row>
      <xdr:rowOff>2733675</xdr:rowOff>
    </xdr:to>
    <xdr:pic>
      <xdr:nvPicPr>
        <xdr:cNvPr id="160" name="Picture 159"/>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010400" y="98488500"/>
          <a:ext cx="4010025" cy="18954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533400</xdr:colOff>
      <xdr:row>434</xdr:row>
      <xdr:rowOff>552450</xdr:rowOff>
    </xdr:from>
    <xdr:to>
      <xdr:col>3</xdr:col>
      <xdr:colOff>4619625</xdr:colOff>
      <xdr:row>434</xdr:row>
      <xdr:rowOff>3600450</xdr:rowOff>
    </xdr:to>
    <xdr:pic>
      <xdr:nvPicPr>
        <xdr:cNvPr id="161" name="Picture 160"/>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515100" y="463505550"/>
          <a:ext cx="4086225" cy="30480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723900</xdr:colOff>
      <xdr:row>187</xdr:row>
      <xdr:rowOff>742950</xdr:rowOff>
    </xdr:from>
    <xdr:to>
      <xdr:col>3</xdr:col>
      <xdr:colOff>4429125</xdr:colOff>
      <xdr:row>187</xdr:row>
      <xdr:rowOff>2505075</xdr:rowOff>
    </xdr:to>
    <xdr:pic>
      <xdr:nvPicPr>
        <xdr:cNvPr id="162" name="Picture 161"/>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705600" y="158115000"/>
          <a:ext cx="3705225" cy="17621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495300</xdr:colOff>
      <xdr:row>342</xdr:row>
      <xdr:rowOff>133350</xdr:rowOff>
    </xdr:from>
    <xdr:to>
      <xdr:col>3</xdr:col>
      <xdr:colOff>4505325</xdr:colOff>
      <xdr:row>342</xdr:row>
      <xdr:rowOff>3733800</xdr:rowOff>
    </xdr:to>
    <xdr:pic>
      <xdr:nvPicPr>
        <xdr:cNvPr id="165" name="Picture 164"/>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477000" y="366864900"/>
          <a:ext cx="4010025" cy="36004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971550</xdr:colOff>
      <xdr:row>202</xdr:row>
      <xdr:rowOff>419100</xdr:rowOff>
    </xdr:from>
    <xdr:to>
      <xdr:col>3</xdr:col>
      <xdr:colOff>4276725</xdr:colOff>
      <xdr:row>202</xdr:row>
      <xdr:rowOff>1381125</xdr:rowOff>
    </xdr:to>
    <xdr:pic>
      <xdr:nvPicPr>
        <xdr:cNvPr id="166" name="Picture 165"/>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953250" y="166382700"/>
          <a:ext cx="3305175"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952500</xdr:colOff>
      <xdr:row>163</xdr:row>
      <xdr:rowOff>1028700</xdr:rowOff>
    </xdr:from>
    <xdr:to>
      <xdr:col>3</xdr:col>
      <xdr:colOff>4972050</xdr:colOff>
      <xdr:row>163</xdr:row>
      <xdr:rowOff>2371725</xdr:rowOff>
    </xdr:to>
    <xdr:pic>
      <xdr:nvPicPr>
        <xdr:cNvPr id="167" name="Picture 166"/>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934200" y="98679000"/>
          <a:ext cx="4019550" cy="1343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476250</xdr:colOff>
      <xdr:row>362</xdr:row>
      <xdr:rowOff>323850</xdr:rowOff>
    </xdr:from>
    <xdr:to>
      <xdr:col>3</xdr:col>
      <xdr:colOff>5295900</xdr:colOff>
      <xdr:row>362</xdr:row>
      <xdr:rowOff>4991100</xdr:rowOff>
    </xdr:to>
    <xdr:pic>
      <xdr:nvPicPr>
        <xdr:cNvPr id="137" name="Picture 136"/>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457950" y="390467850"/>
          <a:ext cx="4819650" cy="46672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571500</xdr:colOff>
      <xdr:row>341</xdr:row>
      <xdr:rowOff>438150</xdr:rowOff>
    </xdr:from>
    <xdr:to>
      <xdr:col>3</xdr:col>
      <xdr:colOff>6143625</xdr:colOff>
      <xdr:row>341</xdr:row>
      <xdr:rowOff>1057275</xdr:rowOff>
    </xdr:to>
    <xdr:pic>
      <xdr:nvPicPr>
        <xdr:cNvPr id="138" name="Picture 137"/>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553200" y="372713250"/>
          <a:ext cx="5572125" cy="6191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342900</xdr:colOff>
      <xdr:row>242</xdr:row>
      <xdr:rowOff>400050</xdr:rowOff>
    </xdr:from>
    <xdr:to>
      <xdr:col>3</xdr:col>
      <xdr:colOff>5972175</xdr:colOff>
      <xdr:row>242</xdr:row>
      <xdr:rowOff>1304925</xdr:rowOff>
    </xdr:to>
    <xdr:pic>
      <xdr:nvPicPr>
        <xdr:cNvPr id="140" name="Picture 139"/>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324600" y="214083900"/>
          <a:ext cx="5629275" cy="904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571500</xdr:colOff>
      <xdr:row>120</xdr:row>
      <xdr:rowOff>685800</xdr:rowOff>
    </xdr:from>
    <xdr:to>
      <xdr:col>3</xdr:col>
      <xdr:colOff>5819775</xdr:colOff>
      <xdr:row>120</xdr:row>
      <xdr:rowOff>1181100</xdr:rowOff>
    </xdr:to>
    <xdr:pic>
      <xdr:nvPicPr>
        <xdr:cNvPr id="142" name="Picture 141"/>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553200" y="70656450"/>
          <a:ext cx="5248275" cy="495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514350</xdr:colOff>
      <xdr:row>162</xdr:row>
      <xdr:rowOff>781050</xdr:rowOff>
    </xdr:from>
    <xdr:to>
      <xdr:col>3</xdr:col>
      <xdr:colOff>6124575</xdr:colOff>
      <xdr:row>162</xdr:row>
      <xdr:rowOff>1362075</xdr:rowOff>
    </xdr:to>
    <xdr:pic>
      <xdr:nvPicPr>
        <xdr:cNvPr id="145" name="Picture 144"/>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496050" y="100450650"/>
          <a:ext cx="5610225" cy="581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552450</xdr:colOff>
      <xdr:row>201</xdr:row>
      <xdr:rowOff>361950</xdr:rowOff>
    </xdr:from>
    <xdr:to>
      <xdr:col>3</xdr:col>
      <xdr:colOff>4667250</xdr:colOff>
      <xdr:row>201</xdr:row>
      <xdr:rowOff>895350</xdr:rowOff>
    </xdr:to>
    <xdr:pic>
      <xdr:nvPicPr>
        <xdr:cNvPr id="148" name="Picture 147"/>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534150" y="174574200"/>
          <a:ext cx="4114800" cy="5334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228600</xdr:colOff>
      <xdr:row>452</xdr:row>
      <xdr:rowOff>190500</xdr:rowOff>
    </xdr:from>
    <xdr:to>
      <xdr:col>3</xdr:col>
      <xdr:colOff>5867400</xdr:colOff>
      <xdr:row>452</xdr:row>
      <xdr:rowOff>2571750</xdr:rowOff>
    </xdr:to>
    <xdr:pic>
      <xdr:nvPicPr>
        <xdr:cNvPr id="155" name="Picture 154"/>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210300" y="524617950"/>
          <a:ext cx="5638800" cy="23812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590550</xdr:colOff>
      <xdr:row>161</xdr:row>
      <xdr:rowOff>914400</xdr:rowOff>
    </xdr:from>
    <xdr:to>
      <xdr:col>3</xdr:col>
      <xdr:colOff>6238875</xdr:colOff>
      <xdr:row>161</xdr:row>
      <xdr:rowOff>1714500</xdr:rowOff>
    </xdr:to>
    <xdr:pic>
      <xdr:nvPicPr>
        <xdr:cNvPr id="156" name="Picture 155"/>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572250" y="100584000"/>
          <a:ext cx="5648325" cy="8001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628650</xdr:colOff>
      <xdr:row>228</xdr:row>
      <xdr:rowOff>952500</xdr:rowOff>
    </xdr:from>
    <xdr:to>
      <xdr:col>3</xdr:col>
      <xdr:colOff>5619750</xdr:colOff>
      <xdr:row>228</xdr:row>
      <xdr:rowOff>2486025</xdr:rowOff>
    </xdr:to>
    <xdr:pic>
      <xdr:nvPicPr>
        <xdr:cNvPr id="163" name="Picture 162"/>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610350" y="213093300"/>
          <a:ext cx="4991100" cy="15335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457200</xdr:colOff>
      <xdr:row>263</xdr:row>
      <xdr:rowOff>361950</xdr:rowOff>
    </xdr:from>
    <xdr:to>
      <xdr:col>3</xdr:col>
      <xdr:colOff>6076950</xdr:colOff>
      <xdr:row>263</xdr:row>
      <xdr:rowOff>4152900</xdr:rowOff>
    </xdr:to>
    <xdr:pic>
      <xdr:nvPicPr>
        <xdr:cNvPr id="164" name="Picture 163"/>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438900" y="274853400"/>
          <a:ext cx="5619750" cy="37909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685800</xdr:colOff>
      <xdr:row>159</xdr:row>
      <xdr:rowOff>95251</xdr:rowOff>
    </xdr:from>
    <xdr:to>
      <xdr:col>3</xdr:col>
      <xdr:colOff>5162550</xdr:colOff>
      <xdr:row>159</xdr:row>
      <xdr:rowOff>1645477</xdr:rowOff>
    </xdr:to>
    <xdr:pic>
      <xdr:nvPicPr>
        <xdr:cNvPr id="168" name="Picture 167"/>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667500" y="99764851"/>
          <a:ext cx="4476750" cy="15502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762000</xdr:colOff>
      <xdr:row>159</xdr:row>
      <xdr:rowOff>1638300</xdr:rowOff>
    </xdr:from>
    <xdr:to>
      <xdr:col>3</xdr:col>
      <xdr:colOff>4931151</xdr:colOff>
      <xdr:row>159</xdr:row>
      <xdr:rowOff>5124450</xdr:rowOff>
    </xdr:to>
    <xdr:pic>
      <xdr:nvPicPr>
        <xdr:cNvPr id="169" name="Picture 168"/>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743700" y="101307900"/>
          <a:ext cx="4169151" cy="3486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514351</xdr:colOff>
      <xdr:row>160</xdr:row>
      <xdr:rowOff>152400</xdr:rowOff>
    </xdr:from>
    <xdr:to>
      <xdr:col>3</xdr:col>
      <xdr:colOff>5391151</xdr:colOff>
      <xdr:row>160</xdr:row>
      <xdr:rowOff>4168101</xdr:rowOff>
    </xdr:to>
    <xdr:pic>
      <xdr:nvPicPr>
        <xdr:cNvPr id="170" name="Picture 169"/>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496051" y="105022650"/>
          <a:ext cx="4876800" cy="401570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1352550</xdr:colOff>
      <xdr:row>285</xdr:row>
      <xdr:rowOff>857250</xdr:rowOff>
    </xdr:from>
    <xdr:to>
      <xdr:col>3</xdr:col>
      <xdr:colOff>5219700</xdr:colOff>
      <xdr:row>285</xdr:row>
      <xdr:rowOff>4711202</xdr:rowOff>
    </xdr:to>
    <xdr:pic>
      <xdr:nvPicPr>
        <xdr:cNvPr id="171" name="Picture 170"/>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334250" y="321030600"/>
          <a:ext cx="3867150" cy="38539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152400</xdr:colOff>
      <xdr:row>361</xdr:row>
      <xdr:rowOff>342900</xdr:rowOff>
    </xdr:from>
    <xdr:to>
      <xdr:col>3</xdr:col>
      <xdr:colOff>4581525</xdr:colOff>
      <xdr:row>361</xdr:row>
      <xdr:rowOff>1666875</xdr:rowOff>
    </xdr:to>
    <xdr:pic>
      <xdr:nvPicPr>
        <xdr:cNvPr id="172" name="Picture 171"/>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134100" y="429139350"/>
          <a:ext cx="4429125" cy="13239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781050</xdr:colOff>
      <xdr:row>158</xdr:row>
      <xdr:rowOff>323850</xdr:rowOff>
    </xdr:from>
    <xdr:to>
      <xdr:col>3</xdr:col>
      <xdr:colOff>5181600</xdr:colOff>
      <xdr:row>158</xdr:row>
      <xdr:rowOff>2438400</xdr:rowOff>
    </xdr:to>
    <xdr:pic>
      <xdr:nvPicPr>
        <xdr:cNvPr id="173" name="Picture 172"/>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762750" y="99993450"/>
          <a:ext cx="4400550" cy="2114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323850</xdr:colOff>
      <xdr:row>91</xdr:row>
      <xdr:rowOff>152400</xdr:rowOff>
    </xdr:from>
    <xdr:to>
      <xdr:col>3</xdr:col>
      <xdr:colOff>4762500</xdr:colOff>
      <xdr:row>91</xdr:row>
      <xdr:rowOff>1933575</xdr:rowOff>
    </xdr:to>
    <xdr:pic>
      <xdr:nvPicPr>
        <xdr:cNvPr id="174" name="Picture 173"/>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305550" y="44062650"/>
          <a:ext cx="4438650" cy="17811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895350</xdr:colOff>
      <xdr:row>131</xdr:row>
      <xdr:rowOff>190500</xdr:rowOff>
    </xdr:from>
    <xdr:to>
      <xdr:col>3</xdr:col>
      <xdr:colOff>4591050</xdr:colOff>
      <xdr:row>131</xdr:row>
      <xdr:rowOff>5076825</xdr:rowOff>
    </xdr:to>
    <xdr:pic>
      <xdr:nvPicPr>
        <xdr:cNvPr id="175" name="Picture 174"/>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877050" y="84582000"/>
          <a:ext cx="3695700" cy="48863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xdr:col>
      <xdr:colOff>666750</xdr:colOff>
      <xdr:row>157</xdr:row>
      <xdr:rowOff>952500</xdr:rowOff>
    </xdr:from>
    <xdr:to>
      <xdr:col>3</xdr:col>
      <xdr:colOff>5191125</xdr:colOff>
      <xdr:row>157</xdr:row>
      <xdr:rowOff>2714625</xdr:rowOff>
    </xdr:to>
    <xdr:pic>
      <xdr:nvPicPr>
        <xdr:cNvPr id="176" name="Picture 175"/>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648450" y="108470700"/>
          <a:ext cx="4524375" cy="17621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762000</xdr:colOff>
      <xdr:row>241</xdr:row>
      <xdr:rowOff>247650</xdr:rowOff>
    </xdr:from>
    <xdr:to>
      <xdr:col>3</xdr:col>
      <xdr:colOff>5219700</xdr:colOff>
      <xdr:row>241</xdr:row>
      <xdr:rowOff>4972050</xdr:rowOff>
    </xdr:to>
    <xdr:pic>
      <xdr:nvPicPr>
        <xdr:cNvPr id="177" name="Picture 176"/>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743700" y="250926600"/>
          <a:ext cx="4457700" cy="47244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609600</xdr:colOff>
      <xdr:row>384</xdr:row>
      <xdr:rowOff>247650</xdr:rowOff>
    </xdr:from>
    <xdr:to>
      <xdr:col>3</xdr:col>
      <xdr:colOff>5038725</xdr:colOff>
      <xdr:row>384</xdr:row>
      <xdr:rowOff>2124075</xdr:rowOff>
    </xdr:to>
    <xdr:pic>
      <xdr:nvPicPr>
        <xdr:cNvPr id="178" name="Picture 177"/>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591300" y="480955350"/>
          <a:ext cx="4429125" cy="1876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838200</xdr:colOff>
      <xdr:row>340</xdr:row>
      <xdr:rowOff>571500</xdr:rowOff>
    </xdr:from>
    <xdr:to>
      <xdr:col>3</xdr:col>
      <xdr:colOff>5353050</xdr:colOff>
      <xdr:row>340</xdr:row>
      <xdr:rowOff>2847975</xdr:rowOff>
    </xdr:to>
    <xdr:pic>
      <xdr:nvPicPr>
        <xdr:cNvPr id="179" name="Picture 178"/>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6819900" y="427767750"/>
          <a:ext cx="4514850" cy="22764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1085850</xdr:colOff>
      <xdr:row>90</xdr:row>
      <xdr:rowOff>742950</xdr:rowOff>
    </xdr:from>
    <xdr:to>
      <xdr:col>3</xdr:col>
      <xdr:colOff>4533900</xdr:colOff>
      <xdr:row>90</xdr:row>
      <xdr:rowOff>3095625</xdr:rowOff>
    </xdr:to>
    <xdr:pic>
      <xdr:nvPicPr>
        <xdr:cNvPr id="180" name="Picture 179"/>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067550" y="44653200"/>
          <a:ext cx="3448050" cy="2352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304800</xdr:colOff>
      <xdr:row>227</xdr:row>
      <xdr:rowOff>209550</xdr:rowOff>
    </xdr:from>
    <xdr:to>
      <xdr:col>3</xdr:col>
      <xdr:colOff>4743450</xdr:colOff>
      <xdr:row>227</xdr:row>
      <xdr:rowOff>1400175</xdr:rowOff>
    </xdr:to>
    <xdr:pic>
      <xdr:nvPicPr>
        <xdr:cNvPr id="181" name="Picture 180"/>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286500" y="240010950"/>
          <a:ext cx="4438650" cy="1190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266700</xdr:colOff>
      <xdr:row>262</xdr:row>
      <xdr:rowOff>133350</xdr:rowOff>
    </xdr:from>
    <xdr:to>
      <xdr:col>3</xdr:col>
      <xdr:colOff>4410075</xdr:colOff>
      <xdr:row>262</xdr:row>
      <xdr:rowOff>3771900</xdr:rowOff>
    </xdr:to>
    <xdr:pic>
      <xdr:nvPicPr>
        <xdr:cNvPr id="183" name="Picture 182"/>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248400" y="309181500"/>
          <a:ext cx="4143375" cy="3638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895350</xdr:colOff>
      <xdr:row>261</xdr:row>
      <xdr:rowOff>762000</xdr:rowOff>
    </xdr:from>
    <xdr:to>
      <xdr:col>3</xdr:col>
      <xdr:colOff>3657600</xdr:colOff>
      <xdr:row>261</xdr:row>
      <xdr:rowOff>2171700</xdr:rowOff>
    </xdr:to>
    <xdr:pic>
      <xdr:nvPicPr>
        <xdr:cNvPr id="182" name="Picture 181"/>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877050" y="309810150"/>
          <a:ext cx="2762250" cy="1409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666750</xdr:colOff>
      <xdr:row>260</xdr:row>
      <xdr:rowOff>323850</xdr:rowOff>
    </xdr:from>
    <xdr:to>
      <xdr:col>3</xdr:col>
      <xdr:colOff>5124450</xdr:colOff>
      <xdr:row>260</xdr:row>
      <xdr:rowOff>1962150</xdr:rowOff>
    </xdr:to>
    <xdr:pic>
      <xdr:nvPicPr>
        <xdr:cNvPr id="184" name="Picture 183"/>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648450" y="309372000"/>
          <a:ext cx="4457700" cy="1638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933450</xdr:colOff>
      <xdr:row>110</xdr:row>
      <xdr:rowOff>533400</xdr:rowOff>
    </xdr:from>
    <xdr:to>
      <xdr:col>3</xdr:col>
      <xdr:colOff>4333875</xdr:colOff>
      <xdr:row>110</xdr:row>
      <xdr:rowOff>1562100</xdr:rowOff>
    </xdr:to>
    <xdr:pic>
      <xdr:nvPicPr>
        <xdr:cNvPr id="186" name="Picture 185"/>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915150" y="67075050"/>
          <a:ext cx="3400425" cy="1028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723901</xdr:colOff>
      <xdr:row>284</xdr:row>
      <xdr:rowOff>247650</xdr:rowOff>
    </xdr:from>
    <xdr:to>
      <xdr:col>3</xdr:col>
      <xdr:colOff>4743451</xdr:colOff>
      <xdr:row>284</xdr:row>
      <xdr:rowOff>4830449</xdr:rowOff>
    </xdr:to>
    <xdr:pic>
      <xdr:nvPicPr>
        <xdr:cNvPr id="187" name="Picture 186"/>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705601" y="358025700"/>
          <a:ext cx="4019550" cy="458279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666750</xdr:colOff>
      <xdr:row>317</xdr:row>
      <xdr:rowOff>209550</xdr:rowOff>
    </xdr:from>
    <xdr:to>
      <xdr:col>3</xdr:col>
      <xdr:colOff>4267200</xdr:colOff>
      <xdr:row>317</xdr:row>
      <xdr:rowOff>4499448</xdr:rowOff>
    </xdr:to>
    <xdr:pic>
      <xdr:nvPicPr>
        <xdr:cNvPr id="188" name="Picture 187"/>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648450" y="405898350"/>
          <a:ext cx="3600450" cy="428989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1009650</xdr:colOff>
      <xdr:row>240</xdr:row>
      <xdr:rowOff>266700</xdr:rowOff>
    </xdr:from>
    <xdr:to>
      <xdr:col>3</xdr:col>
      <xdr:colOff>5305425</xdr:colOff>
      <xdr:row>240</xdr:row>
      <xdr:rowOff>1466850</xdr:rowOff>
    </xdr:to>
    <xdr:pic>
      <xdr:nvPicPr>
        <xdr:cNvPr id="189" name="Picture 188"/>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991350" y="258679950"/>
          <a:ext cx="4295775" cy="1200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838200</xdr:colOff>
      <xdr:row>383</xdr:row>
      <xdr:rowOff>95250</xdr:rowOff>
    </xdr:from>
    <xdr:to>
      <xdr:col>3</xdr:col>
      <xdr:colOff>5334000</xdr:colOff>
      <xdr:row>383</xdr:row>
      <xdr:rowOff>2714625</xdr:rowOff>
    </xdr:to>
    <xdr:pic>
      <xdr:nvPicPr>
        <xdr:cNvPr id="190" name="Picture 189"/>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819900" y="514711950"/>
          <a:ext cx="4495800" cy="26193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990600</xdr:colOff>
      <xdr:row>433</xdr:row>
      <xdr:rowOff>266700</xdr:rowOff>
    </xdr:from>
    <xdr:to>
      <xdr:col>3</xdr:col>
      <xdr:colOff>5429250</xdr:colOff>
      <xdr:row>433</xdr:row>
      <xdr:rowOff>3667125</xdr:rowOff>
    </xdr:to>
    <xdr:pic>
      <xdr:nvPicPr>
        <xdr:cNvPr id="191" name="Picture 190"/>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972300" y="582168000"/>
          <a:ext cx="4438650" cy="3400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838200</xdr:colOff>
      <xdr:row>109</xdr:row>
      <xdr:rowOff>228600</xdr:rowOff>
    </xdr:from>
    <xdr:to>
      <xdr:col>3</xdr:col>
      <xdr:colOff>5000625</xdr:colOff>
      <xdr:row>109</xdr:row>
      <xdr:rowOff>1533525</xdr:rowOff>
    </xdr:to>
    <xdr:pic>
      <xdr:nvPicPr>
        <xdr:cNvPr id="192" name="Picture 191"/>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6819900" y="66770250"/>
          <a:ext cx="4162425" cy="1304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723900</xdr:colOff>
      <xdr:row>316</xdr:row>
      <xdr:rowOff>133350</xdr:rowOff>
    </xdr:from>
    <xdr:to>
      <xdr:col>3</xdr:col>
      <xdr:colOff>5200650</xdr:colOff>
      <xdr:row>316</xdr:row>
      <xdr:rowOff>3752850</xdr:rowOff>
    </xdr:to>
    <xdr:pic>
      <xdr:nvPicPr>
        <xdr:cNvPr id="193" name="Picture 192"/>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705600" y="409403550"/>
          <a:ext cx="4476750" cy="3619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609600</xdr:colOff>
      <xdr:row>9</xdr:row>
      <xdr:rowOff>342900</xdr:rowOff>
    </xdr:from>
    <xdr:to>
      <xdr:col>3</xdr:col>
      <xdr:colOff>4352925</xdr:colOff>
      <xdr:row>9</xdr:row>
      <xdr:rowOff>2419350</xdr:rowOff>
    </xdr:to>
    <xdr:pic>
      <xdr:nvPicPr>
        <xdr:cNvPr id="194" name="Picture 193"/>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591300" y="3219450"/>
          <a:ext cx="3743325" cy="20764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400050</xdr:colOff>
      <xdr:row>200</xdr:row>
      <xdr:rowOff>114300</xdr:rowOff>
    </xdr:from>
    <xdr:to>
      <xdr:col>3</xdr:col>
      <xdr:colOff>3467100</xdr:colOff>
      <xdr:row>200</xdr:row>
      <xdr:rowOff>1028700</xdr:rowOff>
    </xdr:to>
    <xdr:pic>
      <xdr:nvPicPr>
        <xdr:cNvPr id="195" name="Picture 194"/>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381750" y="212559900"/>
          <a:ext cx="3067050" cy="9144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457200</xdr:colOff>
      <xdr:row>119</xdr:row>
      <xdr:rowOff>190500</xdr:rowOff>
    </xdr:from>
    <xdr:to>
      <xdr:col>3</xdr:col>
      <xdr:colOff>4162425</xdr:colOff>
      <xdr:row>119</xdr:row>
      <xdr:rowOff>1028700</xdr:rowOff>
    </xdr:to>
    <xdr:pic>
      <xdr:nvPicPr>
        <xdr:cNvPr id="196" name="Picture 195"/>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438900" y="83439000"/>
          <a:ext cx="3705225" cy="8382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342900</xdr:colOff>
      <xdr:row>339</xdr:row>
      <xdr:rowOff>304800</xdr:rowOff>
    </xdr:from>
    <xdr:to>
      <xdr:col>3</xdr:col>
      <xdr:colOff>6581775</xdr:colOff>
      <xdr:row>339</xdr:row>
      <xdr:rowOff>2066925</xdr:rowOff>
    </xdr:to>
    <xdr:pic>
      <xdr:nvPicPr>
        <xdr:cNvPr id="197" name="Picture 196"/>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324600" y="469411050"/>
          <a:ext cx="6238875" cy="17621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457200</xdr:colOff>
      <xdr:row>239</xdr:row>
      <xdr:rowOff>228600</xdr:rowOff>
    </xdr:from>
    <xdr:to>
      <xdr:col>3</xdr:col>
      <xdr:colOff>4276725</xdr:colOff>
      <xdr:row>239</xdr:row>
      <xdr:rowOff>4686300</xdr:rowOff>
    </xdr:to>
    <xdr:pic>
      <xdr:nvPicPr>
        <xdr:cNvPr id="198" name="Picture 197"/>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438900" y="265995150"/>
          <a:ext cx="3819525" cy="4457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133350</xdr:colOff>
      <xdr:row>451</xdr:row>
      <xdr:rowOff>304800</xdr:rowOff>
    </xdr:from>
    <xdr:to>
      <xdr:col>3</xdr:col>
      <xdr:colOff>6610350</xdr:colOff>
      <xdr:row>451</xdr:row>
      <xdr:rowOff>2238375</xdr:rowOff>
    </xdr:to>
    <xdr:pic>
      <xdr:nvPicPr>
        <xdr:cNvPr id="199" name="Picture 198"/>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115050" y="637622550"/>
          <a:ext cx="6477000" cy="1933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476251</xdr:colOff>
      <xdr:row>283</xdr:row>
      <xdr:rowOff>95250</xdr:rowOff>
    </xdr:from>
    <xdr:to>
      <xdr:col>3</xdr:col>
      <xdr:colOff>5695951</xdr:colOff>
      <xdr:row>283</xdr:row>
      <xdr:rowOff>4827542</xdr:rowOff>
    </xdr:to>
    <xdr:pic>
      <xdr:nvPicPr>
        <xdr:cNvPr id="200" name="Picture 199"/>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457951" y="371684550"/>
          <a:ext cx="5219700" cy="473229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323850</xdr:colOff>
      <xdr:row>199</xdr:row>
      <xdr:rowOff>285750</xdr:rowOff>
    </xdr:from>
    <xdr:to>
      <xdr:col>3</xdr:col>
      <xdr:colOff>5457825</xdr:colOff>
      <xdr:row>199</xdr:row>
      <xdr:rowOff>619125</xdr:rowOff>
    </xdr:to>
    <xdr:pic>
      <xdr:nvPicPr>
        <xdr:cNvPr id="201" name="Picture 200"/>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305550" y="214102950"/>
          <a:ext cx="5133975" cy="3333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400050</xdr:colOff>
      <xdr:row>398</xdr:row>
      <xdr:rowOff>247650</xdr:rowOff>
    </xdr:from>
    <xdr:to>
      <xdr:col>3</xdr:col>
      <xdr:colOff>5610225</xdr:colOff>
      <xdr:row>398</xdr:row>
      <xdr:rowOff>1114425</xdr:rowOff>
    </xdr:to>
    <xdr:pic>
      <xdr:nvPicPr>
        <xdr:cNvPr id="202" name="Picture 201"/>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381750" y="585158850"/>
          <a:ext cx="5210175" cy="8667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323850</xdr:colOff>
      <xdr:row>282</xdr:row>
      <xdr:rowOff>152400</xdr:rowOff>
    </xdr:from>
    <xdr:to>
      <xdr:col>3</xdr:col>
      <xdr:colOff>5934075</xdr:colOff>
      <xdr:row>282</xdr:row>
      <xdr:rowOff>866775</xdr:rowOff>
    </xdr:to>
    <xdr:pic>
      <xdr:nvPicPr>
        <xdr:cNvPr id="203" name="Picture 202"/>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305550" y="372789450"/>
          <a:ext cx="5610225" cy="7143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419100</xdr:colOff>
      <xdr:row>156</xdr:row>
      <xdr:rowOff>457200</xdr:rowOff>
    </xdr:from>
    <xdr:to>
      <xdr:col>3</xdr:col>
      <xdr:colOff>6057900</xdr:colOff>
      <xdr:row>156</xdr:row>
      <xdr:rowOff>4010025</xdr:rowOff>
    </xdr:to>
    <xdr:pic>
      <xdr:nvPicPr>
        <xdr:cNvPr id="204" name="Picture 203"/>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400800" y="119976900"/>
          <a:ext cx="5638800" cy="35528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685800</xdr:colOff>
      <xdr:row>382</xdr:row>
      <xdr:rowOff>361950</xdr:rowOff>
    </xdr:from>
    <xdr:to>
      <xdr:col>3</xdr:col>
      <xdr:colOff>4058075</xdr:colOff>
      <xdr:row>382</xdr:row>
      <xdr:rowOff>4591050</xdr:rowOff>
    </xdr:to>
    <xdr:pic>
      <xdr:nvPicPr>
        <xdr:cNvPr id="205" name="Picture 204"/>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667500" y="546068250"/>
          <a:ext cx="3372275" cy="42291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323850</xdr:colOff>
      <xdr:row>198</xdr:row>
      <xdr:rowOff>323850</xdr:rowOff>
    </xdr:from>
    <xdr:to>
      <xdr:col>3</xdr:col>
      <xdr:colOff>5400675</xdr:colOff>
      <xdr:row>198</xdr:row>
      <xdr:rowOff>3810000</xdr:rowOff>
    </xdr:to>
    <xdr:pic>
      <xdr:nvPicPr>
        <xdr:cNvPr id="206" name="Picture 205"/>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305550" y="218522550"/>
          <a:ext cx="5076825" cy="3486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304800</xdr:colOff>
      <xdr:row>155</xdr:row>
      <xdr:rowOff>95250</xdr:rowOff>
    </xdr:from>
    <xdr:to>
      <xdr:col>3</xdr:col>
      <xdr:colOff>5724525</xdr:colOff>
      <xdr:row>155</xdr:row>
      <xdr:rowOff>2400300</xdr:rowOff>
    </xdr:to>
    <xdr:pic>
      <xdr:nvPicPr>
        <xdr:cNvPr id="207" name="Picture 206"/>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286500" y="119614950"/>
          <a:ext cx="5419725" cy="2305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552450</xdr:colOff>
      <xdr:row>463</xdr:row>
      <xdr:rowOff>533400</xdr:rowOff>
    </xdr:from>
    <xdr:to>
      <xdr:col>3</xdr:col>
      <xdr:colOff>5943600</xdr:colOff>
      <xdr:row>463</xdr:row>
      <xdr:rowOff>3981450</xdr:rowOff>
    </xdr:to>
    <xdr:pic>
      <xdr:nvPicPr>
        <xdr:cNvPr id="208" name="Picture 207"/>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534150" y="683323500"/>
          <a:ext cx="5391150" cy="3448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438150</xdr:colOff>
      <xdr:row>154</xdr:row>
      <xdr:rowOff>247650</xdr:rowOff>
    </xdr:from>
    <xdr:to>
      <xdr:col>3</xdr:col>
      <xdr:colOff>6029325</xdr:colOff>
      <xdr:row>154</xdr:row>
      <xdr:rowOff>4248150</xdr:rowOff>
    </xdr:to>
    <xdr:pic>
      <xdr:nvPicPr>
        <xdr:cNvPr id="209" name="Picture 208"/>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419850" y="119767350"/>
          <a:ext cx="5591175" cy="4000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E136"/>
  <sheetViews>
    <sheetView tabSelected="1" zoomScale="75" zoomScaleNormal="75" workbookViewId="0"/>
  </sheetViews>
  <sheetFormatPr defaultRowHeight="15" x14ac:dyDescent="0.25"/>
  <cols>
    <col min="1" max="1" width="19.42578125" bestFit="1" customWidth="1"/>
    <col min="2" max="2" width="8.5703125" bestFit="1" customWidth="1"/>
    <col min="3" max="3" width="11.28515625" bestFit="1" customWidth="1"/>
    <col min="4" max="4" width="80" bestFit="1" customWidth="1"/>
  </cols>
  <sheetData>
    <row r="2" spans="1:5" x14ac:dyDescent="0.25">
      <c r="A2" s="7" t="s">
        <v>496</v>
      </c>
      <c r="B2" s="3"/>
    </row>
    <row r="3" spans="1:5" x14ac:dyDescent="0.25">
      <c r="A3" s="8" t="s">
        <v>111</v>
      </c>
      <c r="B3" s="8" t="s">
        <v>112</v>
      </c>
      <c r="C3" s="8" t="s">
        <v>114</v>
      </c>
      <c r="D3" s="8" t="s">
        <v>111</v>
      </c>
    </row>
    <row r="4" spans="1:5" x14ac:dyDescent="0.25">
      <c r="A4" t="s">
        <v>116</v>
      </c>
      <c r="B4" s="9">
        <f>COUNTIF('Regents History '!C3:$C$1500,A4)</f>
        <v>8</v>
      </c>
      <c r="C4" s="9">
        <f ca="1">SUMIF('Regents History '!$C$3:$C$1500,'Breakout by Exam'!A4,'Regents History '!$D$3:$D$150)</f>
        <v>16</v>
      </c>
      <c r="D4" s="9" t="str">
        <f>VLOOKUP(A4,'Standards with Questions'!$B$1:$C$5258, 2,0)</f>
        <v>Interpret the structure of expressions.</v>
      </c>
      <c r="E4" s="11">
        <f ca="1">C4/SUM($C$4:$C$24)</f>
        <v>3.7209302325581395E-2</v>
      </c>
    </row>
    <row r="5" spans="1:5" x14ac:dyDescent="0.25">
      <c r="A5" t="s">
        <v>206</v>
      </c>
      <c r="B5" s="9">
        <f>COUNTIF('Regents History '!C4:$C$1500,A5)</f>
        <v>2</v>
      </c>
      <c r="C5" s="9">
        <f ca="1">SUMIF('Regents History '!$C$3:$C$1500,'Breakout by Exam'!A5,'Regents History '!$D$3:$D$150)</f>
        <v>4</v>
      </c>
      <c r="D5" s="9" t="str">
        <f>VLOOKUP(A5,'Standards with Questions'!$B$1:$C$5258, 2,0)</f>
        <v>Reason quantitatively and use units to solve problems.</v>
      </c>
      <c r="E5" s="11">
        <f t="shared" ref="E5:E24" ca="1" si="0">C5/SUM($C$4:$C$24)</f>
        <v>9.3023255813953487E-3</v>
      </c>
    </row>
    <row r="6" spans="1:5" x14ac:dyDescent="0.25">
      <c r="A6" t="s">
        <v>117</v>
      </c>
      <c r="B6" s="9">
        <f>COUNTIF('Regents History '!C5:$C$1500,A6)</f>
        <v>7</v>
      </c>
      <c r="C6" s="9">
        <f ca="1">SUMIF('Regents History '!$C$3:$C$1500,'Breakout by Exam'!A6,'Regents History '!$D$3:$D$150)</f>
        <v>14</v>
      </c>
      <c r="D6" s="9" t="str">
        <f>VLOOKUP(A6,'Standards with Questions'!$B$1:$C$5258, 2,0)</f>
        <v>Write expressions in equivalent forms to solve problems.</v>
      </c>
      <c r="E6" s="11">
        <f t="shared" ca="1" si="0"/>
        <v>3.255813953488372E-2</v>
      </c>
    </row>
    <row r="7" spans="1:5" x14ac:dyDescent="0.25">
      <c r="A7" t="s">
        <v>207</v>
      </c>
      <c r="B7" s="9">
        <f>COUNTIF('Regents History '!C6:$C$1500,A7)</f>
        <v>7</v>
      </c>
      <c r="C7" s="9">
        <f ca="1">SUMIF('Regents History '!$C$3:$C$1500,'Breakout by Exam'!A7,'Regents History '!$D$3:$D$150)</f>
        <v>16</v>
      </c>
      <c r="D7" s="9" t="str">
        <f>VLOOKUP(A7,'Standards with Questions'!$B$1:$C$5258, 2,0)</f>
        <v>Build a function that models a relationship between two quantities.</v>
      </c>
      <c r="E7" s="11">
        <f t="shared" ca="1" si="0"/>
        <v>3.7209302325581395E-2</v>
      </c>
    </row>
    <row r="8" spans="1:5" x14ac:dyDescent="0.25">
      <c r="A8" t="s">
        <v>208</v>
      </c>
      <c r="B8" s="9">
        <f>COUNTIF('Regents History '!C7:$C$1500,A8)</f>
        <v>13</v>
      </c>
      <c r="C8" s="9">
        <f ca="1">SUMIF('Regents History '!$C$3:$C$1500,'Breakout by Exam'!A8,'Regents History '!$D$3:$D$150)</f>
        <v>28</v>
      </c>
      <c r="D8" s="9" t="str">
        <f>VLOOKUP(A8,'Standards with Questions'!$B$1:$C$5258, 2,0)</f>
        <v>Construct and compare linear, quadratic, and exponential models and solve problems.</v>
      </c>
      <c r="E8" s="11">
        <f t="shared" ca="1" si="0"/>
        <v>6.5116279069767441E-2</v>
      </c>
    </row>
    <row r="9" spans="1:5" x14ac:dyDescent="0.25">
      <c r="A9" t="s">
        <v>209</v>
      </c>
      <c r="B9" s="9">
        <f>COUNTIF('Regents History '!C8:$C$1500,A9)</f>
        <v>13</v>
      </c>
      <c r="C9" s="9">
        <f ca="1">SUMIF('Regents History '!$C$3:$C$1500,'Breakout by Exam'!A9,'Regents History '!$D$3:$D$150)</f>
        <v>30</v>
      </c>
      <c r="D9" s="9" t="str">
        <f>VLOOKUP(A9,'Standards with Questions'!$B$1:$C$5258, 2,0)</f>
        <v>Interpret functions that arise in applications in terms of the context.</v>
      </c>
      <c r="E9" s="11">
        <f t="shared" ca="1" si="0"/>
        <v>6.9767441860465115E-2</v>
      </c>
    </row>
    <row r="10" spans="1:5" x14ac:dyDescent="0.25">
      <c r="A10" t="s">
        <v>176</v>
      </c>
      <c r="B10" s="9">
        <f>COUNTIF('Regents History '!C9:$C$1500,A10)</f>
        <v>18</v>
      </c>
      <c r="C10" s="9">
        <f ca="1">SUMIF('Regents History '!$C$3:$C$1500,'Breakout by Exam'!A10,'Regents History '!$D$3:$D$150)</f>
        <v>40</v>
      </c>
      <c r="D10" s="9" t="str">
        <f>VLOOKUP(A10,'Standards with Questions'!$B$1:$C$5258, 2,0)</f>
        <v>Solve equations and inequalities in one variable.</v>
      </c>
      <c r="E10" s="11">
        <f t="shared" ca="1" si="0"/>
        <v>9.3023255813953487E-2</v>
      </c>
    </row>
    <row r="11" spans="1:5" x14ac:dyDescent="0.25">
      <c r="A11" t="s">
        <v>210</v>
      </c>
      <c r="B11" s="9">
        <f>COUNTIF('Regents History '!C10:$C$1500,A11)</f>
        <v>15</v>
      </c>
      <c r="C11" s="9">
        <f ca="1">SUMIF('Regents History '!$C$3:$C$1500,'Breakout by Exam'!A11,'Regents History '!$D$3:$D$150)</f>
        <v>32</v>
      </c>
      <c r="D11" s="9" t="str">
        <f>VLOOKUP(A11,'Standards with Questions'!$B$1:$C$5258, 2,0)</f>
        <v>Understand the concept of a function and use function notation.</v>
      </c>
      <c r="E11" s="11">
        <f t="shared" ca="1" si="0"/>
        <v>7.441860465116279E-2</v>
      </c>
    </row>
    <row r="12" spans="1:5" x14ac:dyDescent="0.25">
      <c r="A12" t="s">
        <v>211</v>
      </c>
      <c r="B12" s="9">
        <f>COUNTIF('Regents History '!C11:$C$1500,A12)</f>
        <v>12</v>
      </c>
      <c r="C12" s="9">
        <f ca="1">SUMIF('Regents History '!$C$3:$C$1500,'Breakout by Exam'!A12,'Regents History '!$D$3:$D$150)</f>
        <v>26</v>
      </c>
      <c r="D12" s="9" t="str">
        <f>VLOOKUP(A12,'Standards with Questions'!$B$1:$C$5258, 2,0)</f>
        <v>Analyze functions using different representations.</v>
      </c>
      <c r="E12" s="11">
        <f t="shared" ca="1" si="0"/>
        <v>6.0465116279069767E-2</v>
      </c>
    </row>
    <row r="13" spans="1:5" x14ac:dyDescent="0.25">
      <c r="A13" t="s">
        <v>138</v>
      </c>
      <c r="B13" s="9">
        <f>COUNTIF('Regents History '!C12:$C$1500,A13)</f>
        <v>7</v>
      </c>
      <c r="C13" s="9">
        <f ca="1">SUMIF('Regents History '!$C$3:$C$1500,'Breakout by Exam'!A13,'Regents History '!$D$3:$D$150)</f>
        <v>14</v>
      </c>
      <c r="D13" s="9" t="str">
        <f>VLOOKUP(A13,'Standards with Questions'!$B$1:$C$5258, 2,0)</f>
        <v>Perform arithmetic operations on polynomials.</v>
      </c>
      <c r="E13" s="11">
        <f t="shared" ca="1" si="0"/>
        <v>3.255813953488372E-2</v>
      </c>
    </row>
    <row r="14" spans="1:5" x14ac:dyDescent="0.25">
      <c r="A14" t="s">
        <v>199</v>
      </c>
      <c r="B14" s="9">
        <f>COUNTIF('Regents History '!C13:$C$1500,A14)</f>
        <v>14</v>
      </c>
      <c r="C14" s="9">
        <f ca="1">SUMIF('Regents History '!$C$3:$C$1500,'Breakout by Exam'!A14,'Regents History '!$D$3:$D$150)</f>
        <v>36</v>
      </c>
      <c r="D14" s="9" t="str">
        <f>VLOOKUP(A14,'Standards with Questions'!$B$1:$C$5258, 2,0)</f>
        <v>Represent and solve equations and inequalities graphically.</v>
      </c>
      <c r="E14" s="11">
        <f t="shared" ca="1" si="0"/>
        <v>8.3720930232558138E-2</v>
      </c>
    </row>
    <row r="15" spans="1:5" x14ac:dyDescent="0.25">
      <c r="A15" t="s">
        <v>212</v>
      </c>
      <c r="B15" s="9">
        <f>COUNTIF('Regents History '!C14:$C$1500,A15)</f>
        <v>6</v>
      </c>
      <c r="C15" s="9">
        <f ca="1">SUMIF('Regents History '!$C$3:$C$1500,'Breakout by Exam'!A15,'Regents History '!$D$3:$D$150)</f>
        <v>14</v>
      </c>
      <c r="D15" s="9" t="str">
        <f>VLOOKUP(A15,'Standards with Questions'!$B$1:$C$5258, 2,0)</f>
        <v>Build new functions from existing functions.</v>
      </c>
      <c r="E15" s="11">
        <f t="shared" ca="1" si="0"/>
        <v>3.255813953488372E-2</v>
      </c>
    </row>
    <row r="16" spans="1:5" x14ac:dyDescent="0.25">
      <c r="A16" t="s">
        <v>169</v>
      </c>
      <c r="B16" s="9">
        <f>COUNTIF('Regents History '!C15:$C$1500,A16)</f>
        <v>28</v>
      </c>
      <c r="C16" s="9">
        <f ca="1">SUMIF('Regents History '!$C$3:$C$1500,'Breakout by Exam'!A16,'Regents History '!$D$3:$D$150)</f>
        <v>84</v>
      </c>
      <c r="D16" s="9" t="str">
        <f>VLOOKUP(A16,'Standards with Questions'!$B$1:$C$5258, 2,0)</f>
        <v>Create equations that describe numbers or relationships.</v>
      </c>
      <c r="E16" s="11">
        <f t="shared" ca="1" si="0"/>
        <v>0.19534883720930232</v>
      </c>
    </row>
    <row r="17" spans="1:5" x14ac:dyDescent="0.25">
      <c r="A17" t="s">
        <v>213</v>
      </c>
      <c r="B17" s="9">
        <f>COUNTIF('Regents History '!C16:$C$1500,A17)</f>
        <v>6</v>
      </c>
      <c r="C17" s="9">
        <f ca="1">SUMIF('Regents History '!$C$3:$C$1500,'Breakout by Exam'!A17,'Regents History '!$D$3:$D$150)</f>
        <v>12</v>
      </c>
      <c r="D17" s="9" t="str">
        <f>VLOOKUP(A17,'Standards with Questions'!$B$1:$C$5258, 2,0)</f>
        <v>Summarize, represent, and interpret data on a single count or measurement variable</v>
      </c>
      <c r="E17" s="11">
        <f t="shared" ca="1" si="0"/>
        <v>2.7906976744186046E-2</v>
      </c>
    </row>
    <row r="18" spans="1:5" x14ac:dyDescent="0.25">
      <c r="A18" t="s">
        <v>142</v>
      </c>
      <c r="B18" s="9">
        <f>COUNTIF('Regents History '!C17:$C$1500,A18)</f>
        <v>3</v>
      </c>
      <c r="C18" s="9">
        <f ca="1">SUMIF('Regents History '!$C$3:$C$1500,'Breakout by Exam'!A18,'Regents History '!$D$3:$D$150)</f>
        <v>6</v>
      </c>
      <c r="D18" s="9" t="str">
        <f>VLOOKUP(A18,'Standards with Questions'!$B$1:$C$5258, 2,0)</f>
        <v>Understand the relationship between zeros and factors of polynomials.</v>
      </c>
      <c r="E18" s="11">
        <f t="shared" ca="1" si="0"/>
        <v>1.3953488372093023E-2</v>
      </c>
    </row>
    <row r="19" spans="1:5" x14ac:dyDescent="0.25">
      <c r="A19" t="s">
        <v>214</v>
      </c>
      <c r="B19" s="9">
        <f>COUNTIF('Regents History '!C18:$C$1500,A19)</f>
        <v>5</v>
      </c>
      <c r="C19" s="9">
        <f ca="1">SUMIF('Regents History '!$C$3:$C$1500,'Breakout by Exam'!A19,'Regents History '!$D$3:$D$150)</f>
        <v>10</v>
      </c>
      <c r="D19" s="9" t="str">
        <f>VLOOKUP(A19,'Standards with Questions'!$B$1:$C$5258, 2,0)</f>
        <v>Use properties of rational and irrational numbers.</v>
      </c>
      <c r="E19" s="11">
        <f t="shared" ca="1" si="0"/>
        <v>2.3255813953488372E-2</v>
      </c>
    </row>
    <row r="20" spans="1:5" x14ac:dyDescent="0.25">
      <c r="A20" t="s">
        <v>215</v>
      </c>
      <c r="B20" s="9">
        <f>COUNTIF('Regents History '!C19:$C$1500,A20)</f>
        <v>5</v>
      </c>
      <c r="C20" s="9">
        <f ca="1">SUMIF('Regents History '!$C$3:$C$1500,'Breakout by Exam'!A20,'Regents History '!$D$3:$D$150)</f>
        <v>10</v>
      </c>
      <c r="D20" s="9" t="str">
        <f>VLOOKUP(A20,'Standards with Questions'!$B$1:$C$5258, 2,0)</f>
        <v>Summarize, represent, and interpret data on two categorical and quantitative variables</v>
      </c>
      <c r="E20" s="11">
        <f t="shared" ca="1" si="0"/>
        <v>2.3255813953488372E-2</v>
      </c>
    </row>
    <row r="21" spans="1:5" x14ac:dyDescent="0.25">
      <c r="A21" t="s">
        <v>216</v>
      </c>
      <c r="B21" s="9">
        <f>COUNTIF('Regents History '!C20:$C$1500,A21)</f>
        <v>4</v>
      </c>
      <c r="C21" s="9">
        <f ca="1">SUMIF('Regents History '!$C$3:$C$1500,'Breakout by Exam'!A21,'Regents History '!$D$3:$D$150)</f>
        <v>12</v>
      </c>
      <c r="D21" s="9" t="str">
        <f>VLOOKUP(A21,'Standards with Questions'!$B$1:$C$5258, 2,0)</f>
        <v>Interpret linear models</v>
      </c>
      <c r="E21" s="11">
        <f t="shared" ca="1" si="0"/>
        <v>2.7906976744186046E-2</v>
      </c>
    </row>
    <row r="22" spans="1:5" x14ac:dyDescent="0.25">
      <c r="A22" t="s">
        <v>217</v>
      </c>
      <c r="B22" s="9">
        <f>COUNTIF('Regents History '!C21:$C$1500,A22)</f>
        <v>5</v>
      </c>
      <c r="C22" s="9">
        <f ca="1">SUMIF('Regents History '!$C$3:$C$1500,'Breakout by Exam'!A22,'Regents History '!$D$3:$D$150)</f>
        <v>10</v>
      </c>
      <c r="D22" s="9" t="str">
        <f>VLOOKUP(A22,'Standards with Questions'!$B$1:$C$5258, 2,0)</f>
        <v>Interpret expressions for functions in terms of the situation they model.</v>
      </c>
      <c r="E22" s="11">
        <f t="shared" ca="1" si="0"/>
        <v>2.3255813953488372E-2</v>
      </c>
    </row>
    <row r="23" spans="1:5" x14ac:dyDescent="0.25">
      <c r="A23" t="s">
        <v>187</v>
      </c>
      <c r="B23" s="9">
        <f>COUNTIF('Regents History '!C22:$C$1500,A23)</f>
        <v>5</v>
      </c>
      <c r="C23" s="9">
        <f ca="1">SUMIF('Regents History '!$C$3:$C$1500,'Breakout by Exam'!A23,'Regents History '!$D$3:$D$150)</f>
        <v>12</v>
      </c>
      <c r="D23" s="9" t="str">
        <f>VLOOKUP(A23,'Standards with Questions'!$B$1:$C$5258, 2,0)</f>
        <v>Solve systems of equations.</v>
      </c>
      <c r="E23" s="11">
        <f t="shared" ca="1" si="0"/>
        <v>2.7906976744186046E-2</v>
      </c>
    </row>
    <row r="24" spans="1:5" x14ac:dyDescent="0.25">
      <c r="A24" t="s">
        <v>175</v>
      </c>
      <c r="B24" s="9">
        <f>COUNTIF('Regents History '!C23:$C$1500,A24)</f>
        <v>2</v>
      </c>
      <c r="C24" s="9">
        <f ca="1">SUMIF('Regents History '!$C$3:$C$1500,'Breakout by Exam'!A24,'Regents History '!$D$3:$D$150)</f>
        <v>4</v>
      </c>
      <c r="D24" s="9" t="str">
        <f>VLOOKUP(A24,'Standards with Questions'!$B$1:$C$5258, 2,0)</f>
        <v>Understand solving equations as a process of reasoning and explain the reasoning.</v>
      </c>
      <c r="E24" s="11">
        <f t="shared" ca="1" si="0"/>
        <v>9.3023255813953487E-3</v>
      </c>
    </row>
    <row r="25" spans="1:5" x14ac:dyDescent="0.25">
      <c r="B25" s="13"/>
      <c r="C25" s="13"/>
      <c r="D25" s="13"/>
      <c r="E25" s="11"/>
    </row>
    <row r="26" spans="1:5" x14ac:dyDescent="0.25">
      <c r="A26" s="12" t="str">
        <f>"AUG 15"</f>
        <v>AUG 15</v>
      </c>
    </row>
    <row r="27" spans="1:5" x14ac:dyDescent="0.25">
      <c r="A27" s="8" t="s">
        <v>111</v>
      </c>
      <c r="B27" s="8" t="s">
        <v>112</v>
      </c>
      <c r="C27" s="8" t="s">
        <v>114</v>
      </c>
    </row>
    <row r="28" spans="1:5" x14ac:dyDescent="0.25">
      <c r="A28" t="s">
        <v>212</v>
      </c>
      <c r="B28" s="9">
        <f>COUNTIFS('Regents History '!$C$3:$C$390,A28,'Regents History '!$E$3:$E$390,'Breakout by Exam'!$A$26)</f>
        <v>1</v>
      </c>
      <c r="C28" s="9">
        <f>SUMIFS('Regents History '!$D$3:$D$390,'Regents History '!$C$3:$C$390,'Breakout by Exam'!A28,'Regents History '!$E$3:$E$390,'Breakout by Exam'!$A$26)</f>
        <v>2</v>
      </c>
      <c r="D28" s="9" t="str">
        <f>VLOOKUP(A28,'Standards with Questions'!$B$1:$C$5258, 2,0)</f>
        <v>Build new functions from existing functions.</v>
      </c>
      <c r="E28" s="11">
        <f>C28/SUM($C$28:$C$46)</f>
        <v>2.3255813953488372E-2</v>
      </c>
    </row>
    <row r="29" spans="1:5" x14ac:dyDescent="0.25">
      <c r="A29" t="s">
        <v>169</v>
      </c>
      <c r="B29" s="9">
        <f>COUNTIFS('Regents History '!$C$3:$C$390,A29,'Regents History '!$E$3:$E$390,'Breakout by Exam'!$A$26)</f>
        <v>5</v>
      </c>
      <c r="C29" s="9">
        <f>SUMIFS('Regents History '!$D$3:$D$390,'Regents History '!$C$3:$C$390,'Breakout by Exam'!A29,'Regents History '!$E$3:$E$390,'Breakout by Exam'!$A$26)</f>
        <v>16</v>
      </c>
      <c r="D29" s="9" t="str">
        <f>VLOOKUP(A29,'Standards with Questions'!$B$1:$C$5258, 2,0)</f>
        <v>Create equations that describe numbers or relationships.</v>
      </c>
      <c r="E29" s="11">
        <f t="shared" ref="E29:E46" si="1">C29/SUM($C$28:$C$46)</f>
        <v>0.18604651162790697</v>
      </c>
    </row>
    <row r="30" spans="1:5" x14ac:dyDescent="0.25">
      <c r="A30" t="s">
        <v>116</v>
      </c>
      <c r="B30" s="9">
        <f>COUNTIFS('Regents History '!$C$3:$C$390,A30,'Regents History '!$E$3:$E$390,'Breakout by Exam'!$A$26)</f>
        <v>2</v>
      </c>
      <c r="C30" s="9">
        <f>SUMIFS('Regents History '!$D$3:$D$390,'Regents History '!$C$3:$C$390,'Breakout by Exam'!A30,'Regents History '!$E$3:$E$390,'Breakout by Exam'!$A$26)</f>
        <v>4</v>
      </c>
      <c r="D30" s="9" t="str">
        <f>VLOOKUP(A30,'Standards with Questions'!$B$1:$C$5258, 2,0)</f>
        <v>Interpret the structure of expressions.</v>
      </c>
      <c r="E30" s="11">
        <f t="shared" si="1"/>
        <v>4.6511627906976744E-2</v>
      </c>
    </row>
    <row r="31" spans="1:5" x14ac:dyDescent="0.25">
      <c r="A31" t="s">
        <v>142</v>
      </c>
      <c r="B31" s="9">
        <f>COUNTIFS('Regents History '!$C$3:$C$390,A31,'Regents History '!$E$3:$E$390,'Breakout by Exam'!$A$26)</f>
        <v>1</v>
      </c>
      <c r="C31" s="9">
        <f>SUMIFS('Regents History '!$D$3:$D$390,'Regents History '!$C$3:$C$390,'Breakout by Exam'!A31,'Regents History '!$E$3:$E$390,'Breakout by Exam'!$A$26)</f>
        <v>2</v>
      </c>
      <c r="D31" s="9" t="str">
        <f>VLOOKUP(A31,'Standards with Questions'!$B$1:$C$5258, 2,0)</f>
        <v>Understand the relationship between zeros and factors of polynomials.</v>
      </c>
      <c r="E31" s="11">
        <f t="shared" si="1"/>
        <v>2.3255813953488372E-2</v>
      </c>
    </row>
    <row r="32" spans="1:5" x14ac:dyDescent="0.25">
      <c r="A32" t="s">
        <v>199</v>
      </c>
      <c r="B32" s="9">
        <f>COUNTIFS('Regents History '!$C$3:$C$390,A32,'Regents History '!$E$3:$E$390,'Breakout by Exam'!$A$26)</f>
        <v>3</v>
      </c>
      <c r="C32" s="9">
        <f>SUMIFS('Regents History '!$D$3:$D$390,'Regents History '!$C$3:$C$390,'Breakout by Exam'!A32,'Regents History '!$E$3:$E$390,'Breakout by Exam'!$A$26)</f>
        <v>6</v>
      </c>
      <c r="D32" s="9" t="str">
        <f>VLOOKUP(A32,'Standards with Questions'!$B$1:$C$5258, 2,0)</f>
        <v>Represent and solve equations and inequalities graphically.</v>
      </c>
      <c r="E32" s="11">
        <f t="shared" si="1"/>
        <v>6.9767441860465115E-2</v>
      </c>
    </row>
    <row r="33" spans="1:5" x14ac:dyDescent="0.25">
      <c r="A33" t="s">
        <v>208</v>
      </c>
      <c r="B33" s="9">
        <f>COUNTIFS('Regents History '!$C$3:$C$390,A33,'Regents History '!$E$3:$E$390,'Breakout by Exam'!$A$26)</f>
        <v>3</v>
      </c>
      <c r="C33" s="9">
        <f>SUMIFS('Regents History '!$D$3:$D$390,'Regents History '!$C$3:$C$390,'Breakout by Exam'!A33,'Regents History '!$E$3:$E$390,'Breakout by Exam'!$A$26)</f>
        <v>8</v>
      </c>
      <c r="D33" s="9" t="str">
        <f>VLOOKUP(A33,'Standards with Questions'!$B$1:$C$5258, 2,0)</f>
        <v>Construct and compare linear, quadratic, and exponential models and solve problems.</v>
      </c>
      <c r="E33" s="11">
        <f t="shared" si="1"/>
        <v>9.3023255813953487E-2</v>
      </c>
    </row>
    <row r="34" spans="1:5" x14ac:dyDescent="0.25">
      <c r="A34" t="s">
        <v>207</v>
      </c>
      <c r="B34" s="9">
        <f>COUNTIFS('Regents History '!$C$3:$C$390,A34,'Regents History '!$E$3:$E$390,'Breakout by Exam'!$A$26)</f>
        <v>2</v>
      </c>
      <c r="C34" s="9">
        <f>SUMIFS('Regents History '!$D$3:$D$390,'Regents History '!$C$3:$C$390,'Breakout by Exam'!A34,'Regents History '!$E$3:$E$390,'Breakout by Exam'!$A$26)</f>
        <v>4</v>
      </c>
      <c r="D34" s="9" t="str">
        <f>VLOOKUP(A34,'Standards with Questions'!$B$1:$C$5258, 2,0)</f>
        <v>Build a function that models a relationship between two quantities.</v>
      </c>
      <c r="E34" s="11">
        <f t="shared" si="1"/>
        <v>4.6511627906976744E-2</v>
      </c>
    </row>
    <row r="35" spans="1:5" x14ac:dyDescent="0.25">
      <c r="A35" t="s">
        <v>187</v>
      </c>
      <c r="B35" s="9">
        <f>COUNTIFS('Regents History '!$C$3:$C$390,A35,'Regents History '!$E$3:$E$390,'Breakout by Exam'!$A$26)</f>
        <v>1</v>
      </c>
      <c r="C35" s="9">
        <f>SUMIFS('Regents History '!$D$3:$D$390,'Regents History '!$C$3:$C$390,'Breakout by Exam'!A35,'Regents History '!$E$3:$E$390,'Breakout by Exam'!$A$26)</f>
        <v>2</v>
      </c>
      <c r="D35" s="9" t="str">
        <f>VLOOKUP(A35,'Standards with Questions'!$B$1:$C$5258, 2,0)</f>
        <v>Solve systems of equations.</v>
      </c>
      <c r="E35" s="11">
        <f t="shared" si="1"/>
        <v>2.3255813953488372E-2</v>
      </c>
    </row>
    <row r="36" spans="1:5" x14ac:dyDescent="0.25">
      <c r="A36" t="s">
        <v>210</v>
      </c>
      <c r="B36" s="9">
        <f>COUNTIFS('Regents History '!$C$3:$C$390,A36,'Regents History '!$E$3:$E$390,'Breakout by Exam'!$A$26)</f>
        <v>3</v>
      </c>
      <c r="C36" s="9">
        <f>SUMIFS('Regents History '!$D$3:$D$390,'Regents History '!$C$3:$C$390,'Breakout by Exam'!A36,'Regents History '!$E$3:$E$390,'Breakout by Exam'!$A$26)</f>
        <v>6</v>
      </c>
      <c r="D36" s="9" t="str">
        <f>VLOOKUP(A36,'Standards with Questions'!$B$1:$C$5258, 2,0)</f>
        <v>Understand the concept of a function and use function notation.</v>
      </c>
      <c r="E36" s="11">
        <f t="shared" si="1"/>
        <v>6.9767441860465115E-2</v>
      </c>
    </row>
    <row r="37" spans="1:5" x14ac:dyDescent="0.25">
      <c r="A37" t="s">
        <v>117</v>
      </c>
      <c r="B37" s="9">
        <f>COUNTIFS('Regents History '!$C$3:$C$390,A37,'Regents History '!$E$3:$E$390,'Breakout by Exam'!$A$26)</f>
        <v>2</v>
      </c>
      <c r="C37" s="9">
        <f>SUMIFS('Regents History '!$D$3:$D$390,'Regents History '!$C$3:$C$390,'Breakout by Exam'!A37,'Regents History '!$E$3:$E$390,'Breakout by Exam'!$A$26)</f>
        <v>4</v>
      </c>
      <c r="D37" s="9" t="str">
        <f>VLOOKUP(A37,'Standards with Questions'!$B$1:$C$5258, 2,0)</f>
        <v>Write expressions in equivalent forms to solve problems.</v>
      </c>
      <c r="E37" s="11">
        <f t="shared" si="1"/>
        <v>4.6511627906976744E-2</v>
      </c>
    </row>
    <row r="38" spans="1:5" x14ac:dyDescent="0.25">
      <c r="A38" t="s">
        <v>209</v>
      </c>
      <c r="B38" s="9">
        <f>COUNTIFS('Regents History '!$C$3:$C$390,A38,'Regents History '!$E$3:$E$390,'Breakout by Exam'!$A$26)</f>
        <v>3</v>
      </c>
      <c r="C38" s="9">
        <f>SUMIFS('Regents History '!$D$3:$D$390,'Regents History '!$C$3:$C$390,'Breakout by Exam'!A38,'Regents History '!$E$3:$E$390,'Breakout by Exam'!$A$26)</f>
        <v>6</v>
      </c>
      <c r="D38" s="9" t="str">
        <f>VLOOKUP(A38,'Standards with Questions'!$B$1:$C$5258, 2,0)</f>
        <v>Interpret functions that arise in applications in terms of the context.</v>
      </c>
      <c r="E38" s="11">
        <f t="shared" si="1"/>
        <v>6.9767441860465115E-2</v>
      </c>
    </row>
    <row r="39" spans="1:5" x14ac:dyDescent="0.25">
      <c r="A39" t="s">
        <v>211</v>
      </c>
      <c r="B39" s="9">
        <f>COUNTIFS('Regents History '!$C$3:$C$390,A39,'Regents History '!$E$3:$E$390,'Breakout by Exam'!$A$26)</f>
        <v>2</v>
      </c>
      <c r="C39" s="9">
        <f>SUMIFS('Regents History '!$D$3:$D$390,'Regents History '!$C$3:$C$390,'Breakout by Exam'!A39,'Regents History '!$E$3:$E$390,'Breakout by Exam'!$A$26)</f>
        <v>4</v>
      </c>
      <c r="D39" s="9" t="str">
        <f>VLOOKUP(A39,'Standards with Questions'!$B$1:$C$5258, 2,0)</f>
        <v>Analyze functions using different representations.</v>
      </c>
      <c r="E39" s="11">
        <f t="shared" si="1"/>
        <v>4.6511627906976744E-2</v>
      </c>
    </row>
    <row r="40" spans="1:5" x14ac:dyDescent="0.25">
      <c r="A40" t="s">
        <v>213</v>
      </c>
      <c r="B40" s="9">
        <f>COUNTIFS('Regents History '!$C$3:$C$390,A40,'Regents History '!$E$3:$E$390,'Breakout by Exam'!$A$26)</f>
        <v>1</v>
      </c>
      <c r="C40" s="9">
        <f>SUMIFS('Regents History '!$D$3:$D$390,'Regents History '!$C$3:$C$390,'Breakout by Exam'!A40,'Regents History '!$E$3:$E$390,'Breakout by Exam'!$A$26)</f>
        <v>2</v>
      </c>
      <c r="D40" s="9" t="str">
        <f>VLOOKUP(A40,'Standards with Questions'!$B$1:$C$5258, 2,0)</f>
        <v>Summarize, represent, and interpret data on a single count or measurement variable</v>
      </c>
      <c r="E40" s="11">
        <f t="shared" si="1"/>
        <v>2.3255813953488372E-2</v>
      </c>
    </row>
    <row r="41" spans="1:5" x14ac:dyDescent="0.25">
      <c r="A41" t="s">
        <v>214</v>
      </c>
      <c r="B41" s="9">
        <f>COUNTIFS('Regents History '!$C$3:$C$390,A41,'Regents History '!$E$3:$E$390,'Breakout by Exam'!$A$26)</f>
        <v>1</v>
      </c>
      <c r="C41" s="9">
        <f>SUMIFS('Regents History '!$D$3:$D$390,'Regents History '!$C$3:$C$390,'Breakout by Exam'!A41,'Regents History '!$E$3:$E$390,'Breakout by Exam'!$A$26)</f>
        <v>2</v>
      </c>
      <c r="D41" s="9" t="str">
        <f>VLOOKUP(A41,'Standards with Questions'!$B$1:$C$5258, 2,0)</f>
        <v>Use properties of rational and irrational numbers.</v>
      </c>
      <c r="E41" s="11">
        <f t="shared" si="1"/>
        <v>2.3255813953488372E-2</v>
      </c>
    </row>
    <row r="42" spans="1:5" x14ac:dyDescent="0.25">
      <c r="A42" t="s">
        <v>176</v>
      </c>
      <c r="B42" s="9">
        <f>COUNTIFS('Regents History '!$C$3:$C$390,A42,'Regents History '!$E$3:$E$390,'Breakout by Exam'!$A$26)</f>
        <v>3</v>
      </c>
      <c r="C42" s="9">
        <f>SUMIFS('Regents History '!$D$3:$D$390,'Regents History '!$C$3:$C$390,'Breakout by Exam'!A42,'Regents History '!$E$3:$E$390,'Breakout by Exam'!$A$26)</f>
        <v>8</v>
      </c>
      <c r="D42" s="9" t="str">
        <f>VLOOKUP(A42,'Standards with Questions'!$B$1:$C$5258, 2,0)</f>
        <v>Solve equations and inequalities in one variable.</v>
      </c>
      <c r="E42" s="11">
        <f t="shared" si="1"/>
        <v>9.3023255813953487E-2</v>
      </c>
    </row>
    <row r="43" spans="1:5" x14ac:dyDescent="0.25">
      <c r="A43" t="s">
        <v>138</v>
      </c>
      <c r="B43" s="9">
        <f>COUNTIFS('Regents History '!$C$3:$C$390,A43,'Regents History '!$E$3:$E$390,'Breakout by Exam'!$A$26)</f>
        <v>1</v>
      </c>
      <c r="C43" s="9">
        <f>SUMIFS('Regents History '!$D$3:$D$390,'Regents History '!$C$3:$C$390,'Breakout by Exam'!A43,'Regents History '!$E$3:$E$390,'Breakout by Exam'!$A$26)</f>
        <v>2</v>
      </c>
      <c r="D43" s="9" t="str">
        <f>VLOOKUP(A43,'Standards with Questions'!$B$1:$C$5258, 2,0)</f>
        <v>Perform arithmetic operations on polynomials.</v>
      </c>
      <c r="E43" s="11">
        <f t="shared" si="1"/>
        <v>2.3255813953488372E-2</v>
      </c>
    </row>
    <row r="44" spans="1:5" x14ac:dyDescent="0.25">
      <c r="A44" t="s">
        <v>215</v>
      </c>
      <c r="B44" s="9">
        <f>COUNTIFS('Regents History '!$C$3:$C$390,A44,'Regents History '!$E$3:$E$390,'Breakout by Exam'!$A$26)</f>
        <v>1</v>
      </c>
      <c r="C44" s="9">
        <f>SUMIFS('Regents History '!$D$3:$D$390,'Regents History '!$C$3:$C$390,'Breakout by Exam'!A44,'Regents History '!$E$3:$E$390,'Breakout by Exam'!$A$26)</f>
        <v>2</v>
      </c>
      <c r="D44" s="9" t="str">
        <f>VLOOKUP(A44,'Standards with Questions'!$B$1:$C$5258, 2,0)</f>
        <v>Summarize, represent, and interpret data on two categorical and quantitative variables</v>
      </c>
      <c r="E44" s="11">
        <f t="shared" si="1"/>
        <v>2.3255813953488372E-2</v>
      </c>
    </row>
    <row r="45" spans="1:5" x14ac:dyDescent="0.25">
      <c r="A45" t="s">
        <v>217</v>
      </c>
      <c r="B45" s="9">
        <f>COUNTIFS('Regents History '!$C$3:$C$390,A45,'Regents History '!$E$3:$E$390,'Breakout by Exam'!$A$26)</f>
        <v>1</v>
      </c>
      <c r="C45" s="9">
        <f>SUMIFS('Regents History '!$D$3:$D$390,'Regents History '!$C$3:$C$390,'Breakout by Exam'!A45,'Regents History '!$E$3:$E$390,'Breakout by Exam'!$A$26)</f>
        <v>2</v>
      </c>
      <c r="D45" s="9" t="str">
        <f>VLOOKUP(A45,'Standards with Questions'!$B$1:$C$5258, 2,0)</f>
        <v>Interpret expressions for functions in terms of the situation they model.</v>
      </c>
      <c r="E45" s="11">
        <f t="shared" si="1"/>
        <v>2.3255813953488372E-2</v>
      </c>
    </row>
    <row r="46" spans="1:5" x14ac:dyDescent="0.25">
      <c r="A46" t="s">
        <v>216</v>
      </c>
      <c r="B46" s="9">
        <f>COUNTIFS('Regents History '!$C$3:$C$390,A46,'Regents History '!$E$3:$E$390,'Breakout by Exam'!$A$26)</f>
        <v>1</v>
      </c>
      <c r="C46" s="9">
        <f>SUMIFS('Regents History '!$D$3:$D$390,'Regents History '!$C$3:$C$390,'Breakout by Exam'!A46,'Regents History '!$E$3:$E$390,'Breakout by Exam'!$A$26)</f>
        <v>4</v>
      </c>
      <c r="D46" s="9" t="str">
        <f>VLOOKUP(A46,'Standards with Questions'!$B$1:$C$5258, 2,0)</f>
        <v>Interpret linear models</v>
      </c>
      <c r="E46" s="11">
        <f t="shared" si="1"/>
        <v>4.6511627906976744E-2</v>
      </c>
    </row>
    <row r="51" spans="1:5" x14ac:dyDescent="0.25">
      <c r="A51" s="10" t="str">
        <f>"JUNE 15"</f>
        <v>JUNE 15</v>
      </c>
    </row>
    <row r="52" spans="1:5" x14ac:dyDescent="0.25">
      <c r="A52" s="8" t="s">
        <v>111</v>
      </c>
      <c r="B52" s="8" t="s">
        <v>112</v>
      </c>
      <c r="C52" s="8" t="s">
        <v>114</v>
      </c>
      <c r="D52" s="8" t="s">
        <v>111</v>
      </c>
    </row>
    <row r="53" spans="1:5" x14ac:dyDescent="0.25">
      <c r="A53" t="s">
        <v>217</v>
      </c>
      <c r="B53" s="9">
        <f>COUNTIFS('Regents History '!$C$3:$C$390,A53,'Regents History '!$E$3:$E$390,'Breakout by Exam'!$A$51)</f>
        <v>1</v>
      </c>
      <c r="C53" s="9">
        <f>SUMIFS('Regents History '!$D$3:$D$390,'Regents History '!$C$3:$C$390,'Breakout by Exam'!A53,'Regents History '!$E$3:$E$390,'Breakout by Exam'!$A$51)</f>
        <v>2</v>
      </c>
      <c r="D53" s="9" t="str">
        <f>VLOOKUP(A53,'Standards with Questions'!$B$1:$C$5258, 2,0)</f>
        <v>Interpret expressions for functions in terms of the situation they model.</v>
      </c>
      <c r="E53" s="11">
        <f>C53/SUM($C$53:$C$73)</f>
        <v>2.3255813953488372E-2</v>
      </c>
    </row>
    <row r="54" spans="1:5" x14ac:dyDescent="0.25">
      <c r="A54" t="s">
        <v>206</v>
      </c>
      <c r="B54" s="9">
        <f>COUNTIFS('Regents History '!$C$3:$C$390,A54,'Regents History '!$E$3:$E$390,'Breakout by Exam'!$A$51)</f>
        <v>1</v>
      </c>
      <c r="C54" s="9">
        <f>SUMIFS('Regents History '!$D$3:$D$390,'Regents History '!$C$3:$C$390,'Breakout by Exam'!A54,'Regents History '!$E$3:$E$390,'Breakout by Exam'!$A$51)</f>
        <v>2</v>
      </c>
      <c r="D54" s="9" t="str">
        <f>VLOOKUP(A54,'Standards with Questions'!$B$1:$C$5258, 2,0)</f>
        <v>Reason quantitatively and use units to solve problems.</v>
      </c>
      <c r="E54" s="11">
        <f t="shared" ref="E54:E73" si="2">C54/SUM($C$53:$C$73)</f>
        <v>2.3255813953488372E-2</v>
      </c>
    </row>
    <row r="55" spans="1:5" x14ac:dyDescent="0.25">
      <c r="A55" t="s">
        <v>116</v>
      </c>
      <c r="B55" s="9">
        <f>COUNTIFS('Regents History '!$C$3:$C$390,A55,'Regents History '!$E$3:$E$390,'Breakout by Exam'!$A$51)</f>
        <v>2</v>
      </c>
      <c r="C55" s="9">
        <f>SUMIFS('Regents History '!$D$3:$D$390,'Regents History '!$C$3:$C$390,'Breakout by Exam'!A55,'Regents History '!$E$3:$E$390,'Breakout by Exam'!$A$51)</f>
        <v>4</v>
      </c>
      <c r="D55" s="9" t="str">
        <f>VLOOKUP(A55,'Standards with Questions'!$B$1:$C$5258, 2,0)</f>
        <v>Interpret the structure of expressions.</v>
      </c>
      <c r="E55" s="11">
        <f t="shared" si="2"/>
        <v>4.6511627906976744E-2</v>
      </c>
    </row>
    <row r="56" spans="1:5" x14ac:dyDescent="0.25">
      <c r="A56" t="s">
        <v>210</v>
      </c>
      <c r="B56" s="9">
        <f>COUNTIFS('Regents History '!$C$3:$C$390,A56,'Regents History '!$E$3:$E$390,'Breakout by Exam'!$A$51)</f>
        <v>3</v>
      </c>
      <c r="C56" s="9">
        <f>SUMIFS('Regents History '!$D$3:$D$390,'Regents History '!$C$3:$C$390,'Breakout by Exam'!A56,'Regents History '!$E$3:$E$390,'Breakout by Exam'!$A$51)</f>
        <v>8</v>
      </c>
      <c r="D56" s="9" t="str">
        <f>VLOOKUP(A56,'Standards with Questions'!$B$1:$C$5258, 2,0)</f>
        <v>Understand the concept of a function and use function notation.</v>
      </c>
      <c r="E56" s="11">
        <f t="shared" si="2"/>
        <v>9.3023255813953487E-2</v>
      </c>
    </row>
    <row r="57" spans="1:5" x14ac:dyDescent="0.25">
      <c r="A57" t="s">
        <v>199</v>
      </c>
      <c r="B57" s="9">
        <f>COUNTIFS('Regents History '!$C$3:$C$390,A57,'Regents History '!$E$3:$E$390,'Breakout by Exam'!$A$51)</f>
        <v>2</v>
      </c>
      <c r="C57" s="9">
        <f>SUMIFS('Regents History '!$D$3:$D$390,'Regents History '!$C$3:$C$390,'Breakout by Exam'!A57,'Regents History '!$E$3:$E$390,'Breakout by Exam'!$A$51)</f>
        <v>4</v>
      </c>
      <c r="D57" s="9" t="str">
        <f>VLOOKUP(A57,'Standards with Questions'!$B$1:$C$5258, 2,0)</f>
        <v>Represent and solve equations and inequalities graphically.</v>
      </c>
      <c r="E57" s="11">
        <f t="shared" si="2"/>
        <v>4.6511627906976744E-2</v>
      </c>
    </row>
    <row r="58" spans="1:5" x14ac:dyDescent="0.25">
      <c r="A58" t="s">
        <v>187</v>
      </c>
      <c r="B58" s="9">
        <f>COUNTIFS('Regents History '!$C$3:$C$390,A58,'Regents History '!$E$3:$E$390,'Breakout by Exam'!$A$51)</f>
        <v>2</v>
      </c>
      <c r="C58" s="9">
        <f>SUMIFS('Regents History '!$D$3:$D$390,'Regents History '!$C$3:$C$390,'Breakout by Exam'!A58,'Regents History '!$E$3:$E$390,'Breakout by Exam'!$A$51)</f>
        <v>6</v>
      </c>
      <c r="D58" s="9" t="str">
        <f>VLOOKUP(A58,'Standards with Questions'!$B$1:$C$5258, 2,0)</f>
        <v>Solve systems of equations.</v>
      </c>
      <c r="E58" s="11">
        <f t="shared" si="2"/>
        <v>6.9767441860465115E-2</v>
      </c>
    </row>
    <row r="59" spans="1:5" x14ac:dyDescent="0.25">
      <c r="A59" t="s">
        <v>211</v>
      </c>
      <c r="B59" s="9">
        <f>COUNTIFS('Regents History '!$C$3:$C$390,A59,'Regents History '!$E$3:$E$390,'Breakout by Exam'!$A$51)</f>
        <v>2</v>
      </c>
      <c r="C59" s="9">
        <f>SUMIFS('Regents History '!$D$3:$D$390,'Regents History '!$C$3:$C$390,'Breakout by Exam'!A59,'Regents History '!$E$3:$E$390,'Breakout by Exam'!$A$51)</f>
        <v>4</v>
      </c>
      <c r="D59" s="9" t="str">
        <f>VLOOKUP(A59,'Standards with Questions'!$B$1:$C$5258, 2,0)</f>
        <v>Analyze functions using different representations.</v>
      </c>
      <c r="E59" s="11">
        <f t="shared" si="2"/>
        <v>4.6511627906976744E-2</v>
      </c>
    </row>
    <row r="60" spans="1:5" x14ac:dyDescent="0.25">
      <c r="A60" t="s">
        <v>214</v>
      </c>
      <c r="B60" s="9">
        <f>COUNTIFS('Regents History '!$C$3:$C$390,A60,'Regents History '!$E$3:$E$390,'Breakout by Exam'!$A$51)</f>
        <v>1</v>
      </c>
      <c r="C60" s="9">
        <f>SUMIFS('Regents History '!$D$3:$D$390,'Regents History '!$C$3:$C$390,'Breakout by Exam'!A60,'Regents History '!$E$3:$E$390,'Breakout by Exam'!$A$51)</f>
        <v>2</v>
      </c>
      <c r="D60" s="9" t="str">
        <f>VLOOKUP(A60,'Standards with Questions'!$B$1:$C$5258, 2,0)</f>
        <v>Use properties of rational and irrational numbers.</v>
      </c>
      <c r="E60" s="11">
        <f t="shared" si="2"/>
        <v>2.3255813953488372E-2</v>
      </c>
    </row>
    <row r="61" spans="1:5" x14ac:dyDescent="0.25">
      <c r="A61" t="s">
        <v>117</v>
      </c>
      <c r="B61" s="9">
        <f>COUNTIFS('Regents History '!$C$3:$C$390,A61,'Regents History '!$E$3:$E$390,'Breakout by Exam'!$A$51)</f>
        <v>1</v>
      </c>
      <c r="C61" s="9">
        <f>SUMIFS('Regents History '!$D$3:$D$390,'Regents History '!$C$3:$C$390,'Breakout by Exam'!A61,'Regents History '!$E$3:$E$390,'Breakout by Exam'!$A$51)</f>
        <v>2</v>
      </c>
      <c r="D61" s="9" t="str">
        <f>VLOOKUP(A61,'Standards with Questions'!$B$1:$C$5258, 2,0)</f>
        <v>Write expressions in equivalent forms to solve problems.</v>
      </c>
      <c r="E61" s="11">
        <f t="shared" si="2"/>
        <v>2.3255813953488372E-2</v>
      </c>
    </row>
    <row r="62" spans="1:5" x14ac:dyDescent="0.25">
      <c r="A62" t="s">
        <v>209</v>
      </c>
      <c r="B62" s="9">
        <f>COUNTIFS('Regents History '!$C$3:$C$390,A62,'Regents History '!$E$3:$E$390,'Breakout by Exam'!$A$51)</f>
        <v>2</v>
      </c>
      <c r="C62" s="9">
        <f>SUMIFS('Regents History '!$D$3:$D$390,'Regents History '!$C$3:$C$390,'Breakout by Exam'!A62,'Regents History '!$E$3:$E$390,'Breakout by Exam'!$A$51)</f>
        <v>8</v>
      </c>
      <c r="D62" s="9" t="str">
        <f>VLOOKUP(A62,'Standards with Questions'!$B$1:$C$5258, 2,0)</f>
        <v>Interpret functions that arise in applications in terms of the context.</v>
      </c>
      <c r="E62" s="11">
        <f t="shared" si="2"/>
        <v>9.3023255813953487E-2</v>
      </c>
    </row>
    <row r="63" spans="1:5" x14ac:dyDescent="0.25">
      <c r="A63" t="s">
        <v>142</v>
      </c>
      <c r="B63" s="9">
        <f>COUNTIFS('Regents History '!$C$3:$C$390,A63,'Regents History '!$E$3:$E$390,'Breakout by Exam'!$A$51)</f>
        <v>1</v>
      </c>
      <c r="C63" s="9">
        <f>SUMIFS('Regents History '!$D$3:$D$390,'Regents History '!$C$3:$C$390,'Breakout by Exam'!A63,'Regents History '!$E$3:$E$390,'Breakout by Exam'!$A$51)</f>
        <v>2</v>
      </c>
      <c r="D63" s="9" t="str">
        <f>VLOOKUP(A63,'Standards with Questions'!$B$1:$C$5258, 2,0)</f>
        <v>Understand the relationship between zeros and factors of polynomials.</v>
      </c>
      <c r="E63" s="11">
        <f t="shared" si="2"/>
        <v>2.3255813953488372E-2</v>
      </c>
    </row>
    <row r="64" spans="1:5" x14ac:dyDescent="0.25">
      <c r="A64" t="s">
        <v>208</v>
      </c>
      <c r="B64" s="9">
        <f>COUNTIFS('Regents History '!$C$3:$C$390,A64,'Regents History '!$E$3:$E$390,'Breakout by Exam'!$A$51)</f>
        <v>2</v>
      </c>
      <c r="C64" s="9">
        <f>SUMIFS('Regents History '!$D$3:$D$390,'Regents History '!$C$3:$C$390,'Breakout by Exam'!A64,'Regents History '!$E$3:$E$390,'Breakout by Exam'!$A$51)</f>
        <v>4</v>
      </c>
      <c r="D64" s="9" t="str">
        <f>VLOOKUP(A64,'Standards with Questions'!$B$1:$C$5258, 2,0)</f>
        <v>Construct and compare linear, quadratic, and exponential models and solve problems.</v>
      </c>
      <c r="E64" s="11">
        <f t="shared" si="2"/>
        <v>4.6511627906976744E-2</v>
      </c>
    </row>
    <row r="65" spans="1:5" x14ac:dyDescent="0.25">
      <c r="A65" t="s">
        <v>216</v>
      </c>
      <c r="B65" s="9">
        <f>COUNTIFS('Regents History '!$C$3:$C$390,A65,'Regents History '!$E$3:$E$390,'Breakout by Exam'!$A$51)</f>
        <v>1</v>
      </c>
      <c r="C65" s="9">
        <f>SUMIFS('Regents History '!$D$3:$D$390,'Regents History '!$C$3:$C$390,'Breakout by Exam'!A65,'Regents History '!$E$3:$E$390,'Breakout by Exam'!$A$51)</f>
        <v>2</v>
      </c>
      <c r="D65" s="9" t="str">
        <f>VLOOKUP(A65,'Standards with Questions'!$B$1:$C$5258, 2,0)</f>
        <v>Interpret linear models</v>
      </c>
      <c r="E65" s="11">
        <f t="shared" si="2"/>
        <v>2.3255813953488372E-2</v>
      </c>
    </row>
    <row r="66" spans="1:5" x14ac:dyDescent="0.25">
      <c r="A66" t="s">
        <v>176</v>
      </c>
      <c r="B66" s="9">
        <f>COUNTIFS('Regents History '!$C$3:$C$390,A66,'Regents History '!$E$3:$E$390,'Breakout by Exam'!$A$51)</f>
        <v>3</v>
      </c>
      <c r="C66" s="9">
        <f>SUMIFS('Regents History '!$D$3:$D$390,'Regents History '!$C$3:$C$390,'Breakout by Exam'!A66,'Regents History '!$E$3:$E$390,'Breakout by Exam'!$A$51)</f>
        <v>6</v>
      </c>
      <c r="D66" s="9" t="str">
        <f>VLOOKUP(A66,'Standards with Questions'!$B$1:$C$5258, 2,0)</f>
        <v>Solve equations and inequalities in one variable.</v>
      </c>
      <c r="E66" s="11">
        <f t="shared" si="2"/>
        <v>6.9767441860465115E-2</v>
      </c>
    </row>
    <row r="67" spans="1:5" x14ac:dyDescent="0.25">
      <c r="A67" t="s">
        <v>169</v>
      </c>
      <c r="B67" s="9">
        <f>COUNTIFS('Regents History '!$C$3:$C$390,A67,'Regents History '!$E$3:$E$390,'Breakout by Exam'!$A$51)</f>
        <v>6</v>
      </c>
      <c r="C67" s="9">
        <f>SUMIFS('Regents History '!$D$3:$D$390,'Regents History '!$C$3:$C$390,'Breakout by Exam'!A67,'Regents History '!$E$3:$E$390,'Breakout by Exam'!$A$51)</f>
        <v>16</v>
      </c>
      <c r="D67" s="9" t="str">
        <f>VLOOKUP(A67,'Standards with Questions'!$B$1:$C$5258, 2,0)</f>
        <v>Create equations that describe numbers or relationships.</v>
      </c>
      <c r="E67" s="11">
        <f t="shared" si="2"/>
        <v>0.18604651162790697</v>
      </c>
    </row>
    <row r="68" spans="1:5" x14ac:dyDescent="0.25">
      <c r="A68" t="s">
        <v>213</v>
      </c>
      <c r="B68" s="9">
        <f>COUNTIFS('Regents History '!$C$3:$C$390,A68,'Regents History '!$E$3:$E$390,'Breakout by Exam'!$A$51)</f>
        <v>1</v>
      </c>
      <c r="C68" s="9">
        <f>SUMIFS('Regents History '!$D$3:$D$390,'Regents History '!$C$3:$C$390,'Breakout by Exam'!A68,'Regents History '!$E$3:$E$390,'Breakout by Exam'!$A$51)</f>
        <v>2</v>
      </c>
      <c r="D68" s="9" t="str">
        <f>VLOOKUP(A68,'Standards with Questions'!$B$1:$C$5258, 2,0)</f>
        <v>Summarize, represent, and interpret data on a single count or measurement variable</v>
      </c>
      <c r="E68" s="11">
        <f t="shared" si="2"/>
        <v>2.3255813953488372E-2</v>
      </c>
    </row>
    <row r="69" spans="1:5" x14ac:dyDescent="0.25">
      <c r="A69" t="s">
        <v>175</v>
      </c>
      <c r="B69" s="9">
        <f>COUNTIFS('Regents History '!$C$3:$C$390,A69,'Regents History '!$E$3:$E$390,'Breakout by Exam'!$A$51)</f>
        <v>1</v>
      </c>
      <c r="C69" s="9">
        <f>SUMIFS('Regents History '!$D$3:$D$390,'Regents History '!$C$3:$C$390,'Breakout by Exam'!A69,'Regents History '!$E$3:$E$390,'Breakout by Exam'!$A$51)</f>
        <v>2</v>
      </c>
      <c r="D69" s="9" t="str">
        <f>VLOOKUP(A69,'Standards with Questions'!$B$1:$C$5258, 2,0)</f>
        <v>Understand solving equations as a process of reasoning and explain the reasoning.</v>
      </c>
      <c r="E69" s="11">
        <f t="shared" si="2"/>
        <v>2.3255813953488372E-2</v>
      </c>
    </row>
    <row r="70" spans="1:5" x14ac:dyDescent="0.25">
      <c r="A70" t="s">
        <v>207</v>
      </c>
      <c r="B70" s="9">
        <f>COUNTIFS('Regents History '!$C$3:$C$390,A70,'Regents History '!$E$3:$E$390,'Breakout by Exam'!$A$51)</f>
        <v>2</v>
      </c>
      <c r="C70" s="9">
        <f>SUMIFS('Regents History '!$D$3:$D$390,'Regents History '!$C$3:$C$390,'Breakout by Exam'!A70,'Regents History '!$E$3:$E$390,'Breakout by Exam'!$A$51)</f>
        <v>4</v>
      </c>
      <c r="D70" s="9" t="str">
        <f>VLOOKUP(A70,'Standards with Questions'!$B$1:$C$5258, 2,0)</f>
        <v>Build a function that models a relationship between two quantities.</v>
      </c>
      <c r="E70" s="11">
        <f t="shared" si="2"/>
        <v>4.6511627906976744E-2</v>
      </c>
    </row>
    <row r="71" spans="1:5" x14ac:dyDescent="0.25">
      <c r="A71" t="s">
        <v>212</v>
      </c>
      <c r="B71" s="9">
        <f>COUNTIFS('Regents History '!$C$3:$C$390,A71,'Regents History '!$E$3:$E$390,'Breakout by Exam'!$A$51)</f>
        <v>1</v>
      </c>
      <c r="C71" s="9">
        <f>SUMIFS('Regents History '!$D$3:$D$390,'Regents History '!$C$3:$C$390,'Breakout by Exam'!A71,'Regents History '!$E$3:$E$390,'Breakout by Exam'!$A$51)</f>
        <v>2</v>
      </c>
      <c r="D71" s="9" t="str">
        <f>VLOOKUP(A71,'Standards with Questions'!$B$1:$C$5258, 2,0)</f>
        <v>Build new functions from existing functions.</v>
      </c>
      <c r="E71" s="11">
        <f t="shared" si="2"/>
        <v>2.3255813953488372E-2</v>
      </c>
    </row>
    <row r="72" spans="1:5" x14ac:dyDescent="0.25">
      <c r="A72" t="s">
        <v>138</v>
      </c>
      <c r="B72" s="9">
        <f>COUNTIFS('Regents History '!$C$3:$C$390,A72,'Regents History '!$E$3:$E$390,'Breakout by Exam'!$A$51)</f>
        <v>1</v>
      </c>
      <c r="C72" s="9">
        <f>SUMIFS('Regents History '!$D$3:$D$390,'Regents History '!$C$3:$C$390,'Breakout by Exam'!A72,'Regents History '!$E$3:$E$390,'Breakout by Exam'!$A$51)</f>
        <v>2</v>
      </c>
      <c r="D72" s="9" t="str">
        <f>VLOOKUP(A72,'Standards with Questions'!$B$1:$C$5258, 2,0)</f>
        <v>Perform arithmetic operations on polynomials.</v>
      </c>
      <c r="E72" s="11">
        <f t="shared" si="2"/>
        <v>2.3255813953488372E-2</v>
      </c>
    </row>
    <row r="73" spans="1:5" x14ac:dyDescent="0.25">
      <c r="A73" t="s">
        <v>215</v>
      </c>
      <c r="B73" s="9">
        <f>COUNTIFS('Regents History '!$C$3:$C$390,A73,'Regents History '!$E$3:$E$390,'Breakout by Exam'!$A$51)</f>
        <v>1</v>
      </c>
      <c r="C73" s="9">
        <f>SUMIFS('Regents History '!$D$3:$D$390,'Regents History '!$C$3:$C$390,'Breakout by Exam'!A73,'Regents History '!$E$3:$E$390,'Breakout by Exam'!$A$51)</f>
        <v>2</v>
      </c>
      <c r="D73" s="9" t="str">
        <f>VLOOKUP(A73,'Standards with Questions'!$B$1:$C$5258, 2,0)</f>
        <v>Summarize, represent, and interpret data on two categorical and quantitative variables</v>
      </c>
      <c r="E73" s="11">
        <f t="shared" si="2"/>
        <v>2.3255813953488372E-2</v>
      </c>
    </row>
    <row r="76" spans="1:5" x14ac:dyDescent="0.25">
      <c r="A76" s="10" t="str">
        <f>"JANUARY 15"</f>
        <v>JANUARY 15</v>
      </c>
    </row>
    <row r="77" spans="1:5" x14ac:dyDescent="0.25">
      <c r="A77" s="8" t="s">
        <v>111</v>
      </c>
      <c r="B77" s="8" t="s">
        <v>112</v>
      </c>
      <c r="C77" s="8" t="s">
        <v>114</v>
      </c>
      <c r="D77" s="8" t="s">
        <v>111</v>
      </c>
    </row>
    <row r="78" spans="1:5" x14ac:dyDescent="0.25">
      <c r="A78" t="s">
        <v>116</v>
      </c>
      <c r="B78" s="9">
        <f>COUNTIFS('Regents History '!$C$3:$C$390,A78,'Regents History '!$E$3:$E$390,'Breakout by Exam'!$A$76)</f>
        <v>2</v>
      </c>
      <c r="C78" s="9">
        <f>SUMIFS('Regents History '!$D$3:$D$390,'Regents History '!$C$3:$C$390,'Breakout by Exam'!A78,'Regents History '!$E$3:$E$390,'Breakout by Exam'!$A$76)</f>
        <v>4</v>
      </c>
      <c r="D78" s="9" t="str">
        <f>VLOOKUP(A78,'Standards with Questions'!$B$1:$C$5258, 2,0)</f>
        <v>Interpret the structure of expressions.</v>
      </c>
      <c r="E78" s="11">
        <f>C78/86</f>
        <v>4.6511627906976744E-2</v>
      </c>
    </row>
    <row r="79" spans="1:5" x14ac:dyDescent="0.25">
      <c r="A79" t="s">
        <v>206</v>
      </c>
      <c r="B79" s="9">
        <f>COUNTIFS('Regents History '!$C$3:$C$390,A79,'Regents History '!$E$3:$E$390,'Breakout by Exam'!$A$76)</f>
        <v>1</v>
      </c>
      <c r="C79" s="9">
        <f>SUMIFS('Regents History '!$D$3:$D$390,'Regents History '!$C$3:$C$390,'Breakout by Exam'!A79,'Regents History '!$E$3:$E$390,'Breakout by Exam'!$A$76)</f>
        <v>2</v>
      </c>
      <c r="D79" s="9" t="str">
        <f>VLOOKUP(A79,'Standards with Questions'!$B$1:$C$5258, 2,0)</f>
        <v>Reason quantitatively and use units to solve problems.</v>
      </c>
      <c r="E79" s="11">
        <f t="shared" ref="E79:E95" si="3">C79/86</f>
        <v>2.3255813953488372E-2</v>
      </c>
    </row>
    <row r="80" spans="1:5" x14ac:dyDescent="0.25">
      <c r="A80" t="s">
        <v>117</v>
      </c>
      <c r="B80" s="9">
        <f>COUNTIFS('Regents History '!$C$3:$C$390,A80,'Regents History '!$E$3:$E$390,'Breakout by Exam'!$A$76)</f>
        <v>2</v>
      </c>
      <c r="C80" s="9">
        <f>SUMIFS('Regents History '!$D$3:$D$390,'Regents History '!$C$3:$C$390,'Breakout by Exam'!A80,'Regents History '!$E$3:$E$390,'Breakout by Exam'!$A$76)</f>
        <v>4</v>
      </c>
      <c r="D80" s="9" t="str">
        <f>VLOOKUP(A80,'Standards with Questions'!$B$1:$C$5258, 2,0)</f>
        <v>Write expressions in equivalent forms to solve problems.</v>
      </c>
      <c r="E80" s="11">
        <f t="shared" si="3"/>
        <v>4.6511627906976744E-2</v>
      </c>
    </row>
    <row r="81" spans="1:5" x14ac:dyDescent="0.25">
      <c r="A81" t="s">
        <v>207</v>
      </c>
      <c r="B81" s="9">
        <f>COUNTIFS('Regents History '!$C$3:$C$390,A81,'Regents History '!$E$3:$E$390,'Breakout by Exam'!$A$76)</f>
        <v>1</v>
      </c>
      <c r="C81" s="9">
        <f>SUMIFS('Regents History '!$D$3:$D$390,'Regents History '!$C$3:$C$390,'Breakout by Exam'!A81,'Regents History '!$E$3:$E$390,'Breakout by Exam'!$A$76)</f>
        <v>2</v>
      </c>
      <c r="D81" s="9" t="str">
        <f>VLOOKUP(A81,'Standards with Questions'!$B$1:$C$5258, 2,0)</f>
        <v>Build a function that models a relationship between two quantities.</v>
      </c>
      <c r="E81" s="11">
        <f t="shared" si="3"/>
        <v>2.3255813953488372E-2</v>
      </c>
    </row>
    <row r="82" spans="1:5" x14ac:dyDescent="0.25">
      <c r="A82" t="s">
        <v>208</v>
      </c>
      <c r="B82" s="9">
        <f>COUNTIFS('Regents History '!$C$3:$C$390,A82,'Regents History '!$E$3:$E$390,'Breakout by Exam'!$A$76)</f>
        <v>2</v>
      </c>
      <c r="C82" s="9">
        <f>SUMIFS('Regents History '!$D$3:$D$390,'Regents History '!$C$3:$C$390,'Breakout by Exam'!A82,'Regents History '!$E$3:$E$390,'Breakout by Exam'!$A$76)</f>
        <v>4</v>
      </c>
      <c r="D82" s="9" t="str">
        <f>VLOOKUP(A82,'Standards with Questions'!$B$1:$C$5258, 2,0)</f>
        <v>Construct and compare linear, quadratic, and exponential models and solve problems.</v>
      </c>
      <c r="E82" s="11">
        <f t="shared" si="3"/>
        <v>4.6511627906976744E-2</v>
      </c>
    </row>
    <row r="83" spans="1:5" x14ac:dyDescent="0.25">
      <c r="A83" t="s">
        <v>209</v>
      </c>
      <c r="B83" s="9">
        <f>COUNTIFS('Regents History '!$C$3:$C$390,A83,'Regents History '!$E$3:$E$390,'Breakout by Exam'!$A$76)</f>
        <v>3</v>
      </c>
      <c r="C83" s="9">
        <f>SUMIFS('Regents History '!$D$3:$D$390,'Regents History '!$C$3:$C$390,'Breakout by Exam'!A83,'Regents History '!$E$3:$E$390,'Breakout by Exam'!$A$76)</f>
        <v>6</v>
      </c>
      <c r="D83" s="9" t="str">
        <f>VLOOKUP(A83,'Standards with Questions'!$B$1:$C$5258, 2,0)</f>
        <v>Interpret functions that arise in applications in terms of the context.</v>
      </c>
      <c r="E83" s="11">
        <f t="shared" si="3"/>
        <v>6.9767441860465115E-2</v>
      </c>
    </row>
    <row r="84" spans="1:5" x14ac:dyDescent="0.25">
      <c r="A84" t="s">
        <v>176</v>
      </c>
      <c r="B84" s="9">
        <f>COUNTIFS('Regents History '!$C$3:$C$390,A84,'Regents History '!$E$3:$E$390,'Breakout by Exam'!$A$76)</f>
        <v>3</v>
      </c>
      <c r="C84" s="9">
        <f>SUMIFS('Regents History '!$D$3:$D$390,'Regents History '!$C$3:$C$390,'Breakout by Exam'!A84,'Regents History '!$E$3:$E$390,'Breakout by Exam'!$A$76)</f>
        <v>6</v>
      </c>
      <c r="D84" s="9" t="str">
        <f>VLOOKUP(A84,'Standards with Questions'!$B$1:$C$5258, 2,0)</f>
        <v>Solve equations and inequalities in one variable.</v>
      </c>
      <c r="E84" s="11">
        <f t="shared" si="3"/>
        <v>6.9767441860465115E-2</v>
      </c>
    </row>
    <row r="85" spans="1:5" x14ac:dyDescent="0.25">
      <c r="A85" t="s">
        <v>210</v>
      </c>
      <c r="B85" s="9">
        <f>COUNTIFS('Regents History '!$C$3:$C$390,A85,'Regents History '!$E$3:$E$390,'Breakout by Exam'!$A$76)</f>
        <v>3</v>
      </c>
      <c r="C85" s="9">
        <f>SUMIFS('Regents History '!$D$3:$D$390,'Regents History '!$C$3:$C$390,'Breakout by Exam'!A85,'Regents History '!$E$3:$E$390,'Breakout by Exam'!$A$76)</f>
        <v>6</v>
      </c>
      <c r="D85" s="9" t="str">
        <f>VLOOKUP(A85,'Standards with Questions'!$B$1:$C$5258, 2,0)</f>
        <v>Understand the concept of a function and use function notation.</v>
      </c>
      <c r="E85" s="11">
        <f t="shared" si="3"/>
        <v>6.9767441860465115E-2</v>
      </c>
    </row>
    <row r="86" spans="1:5" x14ac:dyDescent="0.25">
      <c r="A86" t="s">
        <v>211</v>
      </c>
      <c r="B86" s="9">
        <f>COUNTIFS('Regents History '!$C$3:$C$390,A86,'Regents History '!$E$3:$E$390,'Breakout by Exam'!$A$76)</f>
        <v>3</v>
      </c>
      <c r="C86" s="9">
        <f>SUMIFS('Regents History '!$D$3:$D$390,'Regents History '!$C$3:$C$390,'Breakout by Exam'!A86,'Regents History '!$E$3:$E$390,'Breakout by Exam'!$A$76)</f>
        <v>8</v>
      </c>
      <c r="D86" s="9" t="str">
        <f>VLOOKUP(A86,'Standards with Questions'!$B$1:$C$5258, 2,0)</f>
        <v>Analyze functions using different representations.</v>
      </c>
      <c r="E86" s="11">
        <f t="shared" si="3"/>
        <v>9.3023255813953487E-2</v>
      </c>
    </row>
    <row r="87" spans="1:5" x14ac:dyDescent="0.25">
      <c r="A87" t="s">
        <v>138</v>
      </c>
      <c r="B87" s="9">
        <f>COUNTIFS('Regents History '!$C$3:$C$390,A87,'Regents History '!$E$3:$E$390,'Breakout by Exam'!$A$76)</f>
        <v>2</v>
      </c>
      <c r="C87" s="9">
        <f>SUMIFS('Regents History '!$D$3:$D$390,'Regents History '!$C$3:$C$390,'Breakout by Exam'!A87,'Regents History '!$E$3:$E$390,'Breakout by Exam'!$A$76)</f>
        <v>4</v>
      </c>
      <c r="D87" s="9" t="str">
        <f>VLOOKUP(A87,'Standards with Questions'!$B$1:$C$5258, 2,0)</f>
        <v>Perform arithmetic operations on polynomials.</v>
      </c>
      <c r="E87" s="11">
        <f t="shared" si="3"/>
        <v>4.6511627906976744E-2</v>
      </c>
    </row>
    <row r="88" spans="1:5" x14ac:dyDescent="0.25">
      <c r="A88" t="s">
        <v>199</v>
      </c>
      <c r="B88" s="9">
        <f>COUNTIFS('Regents History '!$C$3:$C$390,A88,'Regents History '!$E$3:$E$390,'Breakout by Exam'!$A$76)</f>
        <v>3</v>
      </c>
      <c r="C88" s="9">
        <f>SUMIFS('Regents History '!$D$3:$D$390,'Regents History '!$C$3:$C$390,'Breakout by Exam'!A88,'Regents History '!$E$3:$E$390,'Breakout by Exam'!$A$76)</f>
        <v>8</v>
      </c>
      <c r="D88" s="9" t="str">
        <f>VLOOKUP(A88,'Standards with Questions'!$B$1:$C$5258, 2,0)</f>
        <v>Represent and solve equations and inequalities graphically.</v>
      </c>
      <c r="E88" s="11">
        <f t="shared" si="3"/>
        <v>9.3023255813953487E-2</v>
      </c>
    </row>
    <row r="89" spans="1:5" x14ac:dyDescent="0.25">
      <c r="A89" t="s">
        <v>212</v>
      </c>
      <c r="B89" s="9">
        <f>COUNTIFS('Regents History '!$C$3:$C$390,A89,'Regents History '!$E$3:$E$390,'Breakout by Exam'!$A$76)</f>
        <v>1</v>
      </c>
      <c r="C89" s="9">
        <f>SUMIFS('Regents History '!$D$3:$D$390,'Regents History '!$C$3:$C$390,'Breakout by Exam'!A89,'Regents History '!$E$3:$E$390,'Breakout by Exam'!$A$76)</f>
        <v>2</v>
      </c>
      <c r="D89" s="9" t="str">
        <f>VLOOKUP(A89,'Standards with Questions'!$B$1:$C$5258, 2,0)</f>
        <v>Build new functions from existing functions.</v>
      </c>
      <c r="E89" s="11">
        <f t="shared" si="3"/>
        <v>2.3255813953488372E-2</v>
      </c>
    </row>
    <row r="90" spans="1:5" x14ac:dyDescent="0.25">
      <c r="A90" t="s">
        <v>169</v>
      </c>
      <c r="B90" s="9">
        <f>COUNTIFS('Regents History '!$C$3:$C$390,A90,'Regents History '!$E$3:$E$390,'Breakout by Exam'!$A$76)</f>
        <v>6</v>
      </c>
      <c r="C90" s="9">
        <f>SUMIFS('Regents History '!$D$3:$D$390,'Regents History '!$C$3:$C$390,'Breakout by Exam'!A90,'Regents History '!$E$3:$E$390,'Breakout by Exam'!$A$76)</f>
        <v>18</v>
      </c>
      <c r="D90" s="9" t="str">
        <f>VLOOKUP(A90,'Standards with Questions'!$B$1:$C$5258, 2,0)</f>
        <v>Create equations that describe numbers or relationships.</v>
      </c>
      <c r="E90" s="11">
        <f t="shared" si="3"/>
        <v>0.20930232558139536</v>
      </c>
    </row>
    <row r="91" spans="1:5" x14ac:dyDescent="0.25">
      <c r="A91" t="s">
        <v>213</v>
      </c>
      <c r="B91" s="9">
        <f>COUNTIFS('Regents History '!$C$3:$C$390,A91,'Regents History '!$E$3:$E$390,'Breakout by Exam'!$A$76)</f>
        <v>1</v>
      </c>
      <c r="C91" s="9">
        <f>SUMIFS('Regents History '!$D$3:$D$390,'Regents History '!$C$3:$C$390,'Breakout by Exam'!A91,'Regents History '!$E$3:$E$390,'Breakout by Exam'!$A$76)</f>
        <v>2</v>
      </c>
      <c r="D91" s="9" t="str">
        <f>VLOOKUP(A91,'Standards with Questions'!$B$1:$C$5258, 2,0)</f>
        <v>Summarize, represent, and interpret data on a single count or measurement variable</v>
      </c>
      <c r="E91" s="11">
        <f t="shared" si="3"/>
        <v>2.3255813953488372E-2</v>
      </c>
    </row>
    <row r="92" spans="1:5" x14ac:dyDescent="0.25">
      <c r="A92" t="s">
        <v>142</v>
      </c>
      <c r="B92" s="9">
        <f>COUNTIFS('Regents History '!$C$3:$C$390,A92,'Regents History '!$E$3:$E$390,'Breakout by Exam'!$A$76)</f>
        <v>1</v>
      </c>
      <c r="C92" s="9">
        <f>SUMIFS('Regents History '!$D$3:$D$390,'Regents History '!$C$3:$C$390,'Breakout by Exam'!A92,'Regents History '!$E$3:$E$390,'Breakout by Exam'!$A$76)</f>
        <v>2</v>
      </c>
      <c r="D92" s="9" t="str">
        <f>VLOOKUP(A92,'Standards with Questions'!$B$1:$C$5258, 2,0)</f>
        <v>Understand the relationship between zeros and factors of polynomials.</v>
      </c>
      <c r="E92" s="11">
        <f t="shared" si="3"/>
        <v>2.3255813953488372E-2</v>
      </c>
    </row>
    <row r="93" spans="1:5" x14ac:dyDescent="0.25">
      <c r="A93" t="s">
        <v>214</v>
      </c>
      <c r="B93" s="9">
        <f>COUNTIFS('Regents History '!$C$3:$C$390,A93,'Regents History '!$E$3:$E$390,'Breakout by Exam'!$A$76)</f>
        <v>1</v>
      </c>
      <c r="C93" s="9">
        <f>SUMIFS('Regents History '!$D$3:$D$390,'Regents History '!$C$3:$C$390,'Breakout by Exam'!A93,'Regents History '!$E$3:$E$390,'Breakout by Exam'!$A$76)</f>
        <v>2</v>
      </c>
      <c r="D93" s="9" t="str">
        <f>VLOOKUP(A93,'Standards with Questions'!$B$1:$C$5258, 2,0)</f>
        <v>Use properties of rational and irrational numbers.</v>
      </c>
      <c r="E93" s="11">
        <f t="shared" si="3"/>
        <v>2.3255813953488372E-2</v>
      </c>
    </row>
    <row r="94" spans="1:5" x14ac:dyDescent="0.25">
      <c r="A94" t="s">
        <v>215</v>
      </c>
      <c r="B94" s="9">
        <f>COUNTIFS('Regents History '!$C$3:$C$390,A94,'Regents History '!$E$3:$E$390,'Breakout by Exam'!$A$76)</f>
        <v>1</v>
      </c>
      <c r="C94" s="9">
        <f>SUMIFS('Regents History '!$D$3:$D$390,'Regents History '!$C$3:$C$390,'Breakout by Exam'!A94,'Regents History '!$E$3:$E$390,'Breakout by Exam'!$A$76)</f>
        <v>2</v>
      </c>
      <c r="D94" s="9" t="str">
        <f>VLOOKUP(A94,'Standards with Questions'!$B$1:$C$5258, 2,0)</f>
        <v>Summarize, represent, and interpret data on two categorical and quantitative variables</v>
      </c>
      <c r="E94" s="11">
        <f t="shared" si="3"/>
        <v>2.3255813953488372E-2</v>
      </c>
    </row>
    <row r="95" spans="1:5" x14ac:dyDescent="0.25">
      <c r="A95" t="s">
        <v>216</v>
      </c>
      <c r="B95" s="9">
        <f>COUNTIFS('Regents History '!$C$3:$C$390,A95,'Regents History '!$E$3:$E$390,'Breakout by Exam'!$A$76)</f>
        <v>1</v>
      </c>
      <c r="C95" s="9">
        <f>SUMIFS('Regents History '!$D$3:$D$390,'Regents History '!$C$3:$C$390,'Breakout by Exam'!A95,'Regents History '!$E$3:$E$390,'Breakout by Exam'!$A$76)</f>
        <v>4</v>
      </c>
      <c r="D95" s="9" t="str">
        <f>VLOOKUP(A95,'Standards with Questions'!$B$1:$C$5258, 2,0)</f>
        <v>Interpret linear models</v>
      </c>
      <c r="E95" s="11">
        <f t="shared" si="3"/>
        <v>4.6511627906976744E-2</v>
      </c>
    </row>
    <row r="97" spans="1:5" x14ac:dyDescent="0.25">
      <c r="A97" s="10" t="str">
        <f>"AUG 14"</f>
        <v>AUG 14</v>
      </c>
    </row>
    <row r="98" spans="1:5" x14ac:dyDescent="0.25">
      <c r="A98" s="8" t="s">
        <v>111</v>
      </c>
      <c r="B98" s="8" t="s">
        <v>112</v>
      </c>
      <c r="C98" s="8" t="s">
        <v>114</v>
      </c>
      <c r="D98" s="8" t="s">
        <v>111</v>
      </c>
    </row>
    <row r="99" spans="1:5" x14ac:dyDescent="0.25">
      <c r="A99" t="s">
        <v>214</v>
      </c>
      <c r="B99" s="9">
        <f>COUNTIFS('Regents History '!$C$3:$C$390,A99,'Regents History '!$E$3:$E$390,'Breakout by Exam'!$A$97)</f>
        <v>1</v>
      </c>
      <c r="C99" s="9">
        <f>SUMIFS('Regents History '!$D$3:$D$390,'Regents History '!$C$3:$C$390,'Breakout by Exam'!A99,'Regents History '!$E$3:$E$390,'Breakout by Exam'!$A$97)</f>
        <v>2</v>
      </c>
      <c r="D99" s="9" t="str">
        <f>VLOOKUP(A99,'Standards with Questions'!$B$1:$C$5258, 2,0)</f>
        <v>Use properties of rational and irrational numbers.</v>
      </c>
      <c r="E99" s="11">
        <f>C99/86</f>
        <v>2.3255813953488372E-2</v>
      </c>
    </row>
    <row r="100" spans="1:5" x14ac:dyDescent="0.25">
      <c r="A100" t="s">
        <v>217</v>
      </c>
      <c r="B100" s="9">
        <f>COUNTIFS('Regents History '!$C$3:$C$390,A100,'Regents History '!$E$3:$E$390,'Breakout by Exam'!$A$97)</f>
        <v>1</v>
      </c>
      <c r="C100" s="9">
        <f>SUMIFS('Regents History '!$D$3:$D$390,'Regents History '!$C$3:$C$390,'Breakout by Exam'!A100,'Regents History '!$E$3:$E$390,'Breakout by Exam'!$A$97)</f>
        <v>2</v>
      </c>
      <c r="D100" s="9" t="str">
        <f>VLOOKUP(A100,'Standards with Questions'!$B$1:$C$5258, 2,0)</f>
        <v>Interpret expressions for functions in terms of the situation they model.</v>
      </c>
      <c r="E100" s="11">
        <f t="shared" ref="E100:E115" si="4">C100/86</f>
        <v>2.3255813953488372E-2</v>
      </c>
    </row>
    <row r="101" spans="1:5" x14ac:dyDescent="0.25">
      <c r="A101" t="s">
        <v>176</v>
      </c>
      <c r="B101" s="9">
        <f>COUNTIFS('Regents History '!$C$3:$C$390,A101,'Regents History '!$E$3:$E$390,'Breakout by Exam'!$A$97)</f>
        <v>4</v>
      </c>
      <c r="C101" s="9">
        <f>SUMIFS('Regents History '!$D$3:$D$390,'Regents History '!$C$3:$C$390,'Breakout by Exam'!A101,'Regents History '!$E$3:$E$390,'Breakout by Exam'!$A$97)</f>
        <v>8</v>
      </c>
      <c r="D101" s="9" t="str">
        <f>VLOOKUP(A101,'Standards with Questions'!$B$1:$C$5258, 2,0)</f>
        <v>Solve equations and inequalities in one variable.</v>
      </c>
      <c r="E101" s="11">
        <f t="shared" si="4"/>
        <v>9.3023255813953487E-2</v>
      </c>
    </row>
    <row r="102" spans="1:5" x14ac:dyDescent="0.25">
      <c r="A102" t="s">
        <v>213</v>
      </c>
      <c r="B102" s="9">
        <f>COUNTIFS('Regents History '!$C$3:$C$390,A102,'Regents History '!$E$3:$E$390,'Breakout by Exam'!$A$97)</f>
        <v>1</v>
      </c>
      <c r="C102" s="9">
        <f>SUMIFS('Regents History '!$D$3:$D$390,'Regents History '!$C$3:$C$390,'Breakout by Exam'!A102,'Regents History '!$E$3:$E$390,'Breakout by Exam'!$A$97)</f>
        <v>2</v>
      </c>
      <c r="D102" s="9" t="str">
        <f>VLOOKUP(A102,'Standards with Questions'!$B$1:$C$5258, 2,0)</f>
        <v>Summarize, represent, and interpret data on a single count or measurement variable</v>
      </c>
      <c r="E102" s="11">
        <f t="shared" si="4"/>
        <v>2.3255813953488372E-2</v>
      </c>
    </row>
    <row r="103" spans="1:5" x14ac:dyDescent="0.25">
      <c r="A103" t="s">
        <v>199</v>
      </c>
      <c r="B103" s="9">
        <f>COUNTIFS('Regents History '!$C$3:$C$390,A103,'Regents History '!$E$3:$E$390,'Breakout by Exam'!$A$97)</f>
        <v>3</v>
      </c>
      <c r="C103" s="9">
        <f>SUMIFS('Regents History '!$D$3:$D$390,'Regents History '!$C$3:$C$390,'Breakout by Exam'!A103,'Regents History '!$E$3:$E$390,'Breakout by Exam'!$A$97)</f>
        <v>8</v>
      </c>
      <c r="D103" s="9" t="str">
        <f>VLOOKUP(A103,'Standards with Questions'!$B$1:$C$5258, 2,0)</f>
        <v>Represent and solve equations and inequalities graphically.</v>
      </c>
      <c r="E103" s="11">
        <f t="shared" si="4"/>
        <v>9.3023255813953487E-2</v>
      </c>
    </row>
    <row r="104" spans="1:5" x14ac:dyDescent="0.25">
      <c r="A104" t="s">
        <v>138</v>
      </c>
      <c r="B104" s="9">
        <f>COUNTIFS('Regents History '!$C$3:$C$390,A104,'Regents History '!$E$3:$E$390,'Breakout by Exam'!$A$97)</f>
        <v>2</v>
      </c>
      <c r="C104" s="9">
        <f>SUMIFS('Regents History '!$D$3:$D$390,'Regents History '!$C$3:$C$390,'Breakout by Exam'!A104,'Regents History '!$E$3:$E$390,'Breakout by Exam'!$A$97)</f>
        <v>4</v>
      </c>
      <c r="D104" s="9" t="str">
        <f>VLOOKUP(A104,'Standards with Questions'!$B$1:$C$5258, 2,0)</f>
        <v>Perform arithmetic operations on polynomials.</v>
      </c>
      <c r="E104" s="11">
        <f t="shared" si="4"/>
        <v>4.6511627906976744E-2</v>
      </c>
    </row>
    <row r="105" spans="1:5" x14ac:dyDescent="0.25">
      <c r="A105" t="s">
        <v>211</v>
      </c>
      <c r="B105" s="9">
        <f>COUNTIFS('Regents History '!$C$3:$C$390,A105,'Regents History '!$E$3:$E$390,'Breakout by Exam'!$A$97)</f>
        <v>4</v>
      </c>
      <c r="C105" s="9">
        <f>SUMIFS('Regents History '!$D$3:$D$390,'Regents History '!$C$3:$C$390,'Breakout by Exam'!A105,'Regents History '!$E$3:$E$390,'Breakout by Exam'!$A$97)</f>
        <v>8</v>
      </c>
      <c r="D105" s="9" t="str">
        <f>VLOOKUP(A105,'Standards with Questions'!$B$1:$C$5258, 2,0)</f>
        <v>Analyze functions using different representations.</v>
      </c>
      <c r="E105" s="11">
        <f t="shared" si="4"/>
        <v>9.3023255813953487E-2</v>
      </c>
    </row>
    <row r="106" spans="1:5" x14ac:dyDescent="0.25">
      <c r="A106" t="s">
        <v>169</v>
      </c>
      <c r="B106" s="9">
        <f>COUNTIFS('Regents History '!$C$3:$C$390,A106,'Regents History '!$E$3:$E$390,'Breakout by Exam'!$A$97)</f>
        <v>6</v>
      </c>
      <c r="C106" s="9">
        <f>SUMIFS('Regents History '!$D$3:$D$390,'Regents History '!$C$3:$C$390,'Breakout by Exam'!A106,'Regents History '!$E$3:$E$390,'Breakout by Exam'!$A$97)</f>
        <v>20</v>
      </c>
      <c r="D106" s="9" t="str">
        <f>VLOOKUP(A106,'Standards with Questions'!$B$1:$C$5258, 2,0)</f>
        <v>Create equations that describe numbers or relationships.</v>
      </c>
      <c r="E106" s="11">
        <f t="shared" si="4"/>
        <v>0.23255813953488372</v>
      </c>
    </row>
    <row r="107" spans="1:5" x14ac:dyDescent="0.25">
      <c r="A107" t="s">
        <v>208</v>
      </c>
      <c r="B107" s="9">
        <f>COUNTIFS('Regents History '!$C$3:$C$390,A107,'Regents History '!$E$3:$E$390,'Breakout by Exam'!$A$97)</f>
        <v>3</v>
      </c>
      <c r="C107" s="9">
        <f>SUMIFS('Regents History '!$D$3:$D$390,'Regents History '!$C$3:$C$390,'Breakout by Exam'!A107,'Regents History '!$E$3:$E$390,'Breakout by Exam'!$A$97)</f>
        <v>6</v>
      </c>
      <c r="D107" s="9" t="str">
        <f>VLOOKUP(A107,'Standards with Questions'!$B$1:$C$5258, 2,0)</f>
        <v>Construct and compare linear, quadratic, and exponential models and solve problems.</v>
      </c>
      <c r="E107" s="11">
        <f t="shared" si="4"/>
        <v>6.9767441860465115E-2</v>
      </c>
    </row>
    <row r="108" spans="1:5" x14ac:dyDescent="0.25">
      <c r="A108" t="s">
        <v>210</v>
      </c>
      <c r="B108" s="9">
        <f>COUNTIFS('Regents History '!$C$3:$C$390,A108,'Regents History '!$E$3:$E$390,'Breakout by Exam'!$A$97)</f>
        <v>2</v>
      </c>
      <c r="C108" s="9">
        <f>SUMIFS('Regents History '!$D$3:$D$390,'Regents History '!$C$3:$C$390,'Breakout by Exam'!A108,'Regents History '!$E$3:$E$390,'Breakout by Exam'!$A$97)</f>
        <v>4</v>
      </c>
      <c r="D108" s="9" t="str">
        <f>VLOOKUP(A108,'Standards with Questions'!$B$1:$C$5258, 2,0)</f>
        <v>Understand the concept of a function and use function notation.</v>
      </c>
      <c r="E108" s="11">
        <f t="shared" si="4"/>
        <v>4.6511627906976744E-2</v>
      </c>
    </row>
    <row r="109" spans="1:5" x14ac:dyDescent="0.25">
      <c r="A109" t="s">
        <v>209</v>
      </c>
      <c r="B109" s="9">
        <f>COUNTIFS('Regents History '!$C$3:$C$390,A109,'Regents History '!$E$3:$E$390,'Breakout by Exam'!$A$97)</f>
        <v>2</v>
      </c>
      <c r="C109" s="9">
        <f>SUMIFS('Regents History '!$D$3:$D$390,'Regents History '!$C$3:$C$390,'Breakout by Exam'!A109,'Regents History '!$E$3:$E$390,'Breakout by Exam'!$A$97)</f>
        <v>4</v>
      </c>
      <c r="D109" s="9" t="str">
        <f>VLOOKUP(A109,'Standards with Questions'!$B$1:$C$5258, 2,0)</f>
        <v>Interpret functions that arise in applications in terms of the context.</v>
      </c>
      <c r="E109" s="11">
        <f t="shared" si="4"/>
        <v>4.6511627906976744E-2</v>
      </c>
    </row>
    <row r="110" spans="1:5" x14ac:dyDescent="0.25">
      <c r="A110" t="s">
        <v>116</v>
      </c>
      <c r="B110" s="9">
        <f>COUNTIFS('Regents History '!$C$3:$C$390,A110,'Regents History '!$E$3:$E$390,'Breakout by Exam'!$A$97)</f>
        <v>1</v>
      </c>
      <c r="C110" s="9">
        <f>SUMIFS('Regents History '!$D$3:$D$390,'Regents History '!$C$3:$C$390,'Breakout by Exam'!A110,'Regents History '!$E$3:$E$390,'Breakout by Exam'!$A$97)</f>
        <v>2</v>
      </c>
      <c r="D110" s="9" t="str">
        <f>VLOOKUP(A110,'Standards with Questions'!$B$1:$C$5258, 2,0)</f>
        <v>Interpret the structure of expressions.</v>
      </c>
      <c r="E110" s="11">
        <f t="shared" si="4"/>
        <v>2.3255813953488372E-2</v>
      </c>
    </row>
    <row r="111" spans="1:5" x14ac:dyDescent="0.25">
      <c r="A111" t="s">
        <v>212</v>
      </c>
      <c r="B111" s="9">
        <f>COUNTIFS('Regents History '!$C$3:$C$390,A111,'Regents History '!$E$3:$E$390,'Breakout by Exam'!$A$97)</f>
        <v>2</v>
      </c>
      <c r="C111" s="9">
        <f>SUMIFS('Regents History '!$D$3:$D$390,'Regents History '!$C$3:$C$390,'Breakout by Exam'!A111,'Regents History '!$E$3:$E$390,'Breakout by Exam'!$A$97)</f>
        <v>6</v>
      </c>
      <c r="D111" s="9" t="str">
        <f>VLOOKUP(A111,'Standards with Questions'!$B$1:$C$5258, 2,0)</f>
        <v>Build new functions from existing functions.</v>
      </c>
      <c r="E111" s="11">
        <f t="shared" si="4"/>
        <v>6.9767441860465115E-2</v>
      </c>
    </row>
    <row r="112" spans="1:5" x14ac:dyDescent="0.25">
      <c r="A112" t="s">
        <v>215</v>
      </c>
      <c r="B112" s="9">
        <f>COUNTIFS('Regents History '!$C$3:$C$390,A112,'Regents History '!$E$3:$E$390,'Breakout by Exam'!$A$97)</f>
        <v>2</v>
      </c>
      <c r="C112" s="9">
        <f>SUMIFS('Regents History '!$D$3:$D$390,'Regents History '!$C$3:$C$390,'Breakout by Exam'!A112,'Regents History '!$E$3:$E$390,'Breakout by Exam'!$A$97)</f>
        <v>4</v>
      </c>
      <c r="D112" s="9" t="str">
        <f>VLOOKUP(A112,'Standards with Questions'!$B$1:$C$5258, 2,0)</f>
        <v>Summarize, represent, and interpret data on two categorical and quantitative variables</v>
      </c>
      <c r="E112" s="11">
        <f t="shared" si="4"/>
        <v>4.6511627906976744E-2</v>
      </c>
    </row>
    <row r="113" spans="1:5" x14ac:dyDescent="0.25">
      <c r="A113" t="s">
        <v>117</v>
      </c>
      <c r="B113" s="9">
        <f>COUNTIFS('Regents History '!$C$3:$C$390,A113,'Regents History '!$E$3:$E$390,'Breakout by Exam'!$A$97)</f>
        <v>1</v>
      </c>
      <c r="C113" s="9">
        <f>SUMIFS('Regents History '!$D$3:$D$390,'Regents History '!$C$3:$C$390,'Breakout by Exam'!A113,'Regents History '!$E$3:$E$390,'Breakout by Exam'!$A$97)</f>
        <v>2</v>
      </c>
      <c r="D113" s="9" t="str">
        <f>VLOOKUP(A113,'Standards with Questions'!$B$1:$C$5258, 2,0)</f>
        <v>Write expressions in equivalent forms to solve problems.</v>
      </c>
      <c r="E113" s="11">
        <f t="shared" si="4"/>
        <v>2.3255813953488372E-2</v>
      </c>
    </row>
    <row r="114" spans="1:5" x14ac:dyDescent="0.25">
      <c r="A114" t="s">
        <v>207</v>
      </c>
      <c r="B114" s="9">
        <f>COUNTIFS('Regents History '!$C$3:$C$390,A114,'Regents History '!$E$3:$E$390,'Breakout by Exam'!$A$97)</f>
        <v>1</v>
      </c>
      <c r="C114" s="9">
        <f>SUMIFS('Regents History '!$D$3:$D$390,'Regents History '!$C$3:$C$390,'Breakout by Exam'!A114,'Regents History '!$E$3:$E$390,'Breakout by Exam'!$A$97)</f>
        <v>2</v>
      </c>
      <c r="D114" s="9" t="str">
        <f>VLOOKUP(A114,'Standards with Questions'!$B$1:$C$5258, 2,0)</f>
        <v>Build a function that models a relationship between two quantities.</v>
      </c>
      <c r="E114" s="11">
        <f t="shared" si="4"/>
        <v>2.3255813953488372E-2</v>
      </c>
    </row>
    <row r="115" spans="1:5" x14ac:dyDescent="0.25">
      <c r="A115" t="s">
        <v>187</v>
      </c>
      <c r="B115" s="9">
        <f>COUNTIFS('Regents History '!$C$3:$C$390,A115,'Regents History '!$E$3:$E$390,'Breakout by Exam'!$A$97)</f>
        <v>1</v>
      </c>
      <c r="C115" s="9">
        <f>SUMIFS('Regents History '!$D$3:$D$390,'Regents History '!$C$3:$C$390,'Breakout by Exam'!A115,'Regents History '!$E$3:$E$390,'Breakout by Exam'!$A$97)</f>
        <v>2</v>
      </c>
      <c r="D115" s="9" t="str">
        <f>VLOOKUP(A115,'Standards with Questions'!$B$1:$C$5258, 2,0)</f>
        <v>Solve systems of equations.</v>
      </c>
      <c r="E115" s="11">
        <f t="shared" si="4"/>
        <v>2.3255813953488372E-2</v>
      </c>
    </row>
    <row r="116" spans="1:5" x14ac:dyDescent="0.25">
      <c r="E116" s="11"/>
    </row>
    <row r="117" spans="1:5" x14ac:dyDescent="0.25">
      <c r="A117" s="10" t="str">
        <f>"JUNE 14"</f>
        <v>JUNE 14</v>
      </c>
    </row>
    <row r="118" spans="1:5" x14ac:dyDescent="0.25">
      <c r="A118" s="8" t="s">
        <v>111</v>
      </c>
      <c r="B118" s="8" t="s">
        <v>112</v>
      </c>
      <c r="C118" s="8" t="s">
        <v>114</v>
      </c>
      <c r="D118" s="8" t="s">
        <v>111</v>
      </c>
    </row>
    <row r="119" spans="1:5" x14ac:dyDescent="0.25">
      <c r="A119" t="s">
        <v>175</v>
      </c>
      <c r="B119" s="9">
        <f>COUNTIFS('Regents History '!$C$3:$C$390,A119,'Regents History '!$E$3:$E$390,'Breakout by Exam'!$A$117)</f>
        <v>1</v>
      </c>
      <c r="C119" s="9">
        <f>SUMIFS('Regents History '!$D$3:$D$390,'Regents History '!$C$3:$C$390,'Breakout by Exam'!A119,'Regents History '!$E$3:$E$390,'Breakout by Exam'!$A$117)</f>
        <v>2</v>
      </c>
      <c r="D119" s="9" t="str">
        <f>VLOOKUP(A119,'Standards with Questions'!$B$1:$C$5258, 2,0)</f>
        <v>Understand solving equations as a process of reasoning and explain the reasoning.</v>
      </c>
      <c r="E119" s="11">
        <f>C119/86</f>
        <v>2.3255813953488372E-2</v>
      </c>
    </row>
    <row r="120" spans="1:5" x14ac:dyDescent="0.25">
      <c r="A120" t="s">
        <v>209</v>
      </c>
      <c r="B120" s="9">
        <f>COUNTIFS('Regents History '!$C$3:$C$390,A120,'Regents History '!$E$3:$E$390,'Breakout by Exam'!$A$117)</f>
        <v>3</v>
      </c>
      <c r="C120" s="9">
        <f>SUMIFS('Regents History '!$D$3:$D$390,'Regents History '!$C$3:$C$390,'Breakout by Exam'!A120,'Regents History '!$E$3:$E$390,'Breakout by Exam'!$A$117)</f>
        <v>6</v>
      </c>
      <c r="D120" s="9" t="str">
        <f>VLOOKUP(A120,'Standards with Questions'!$B$1:$C$5258, 2,0)</f>
        <v>Interpret functions that arise in applications in terms of the context.</v>
      </c>
      <c r="E120" s="11">
        <f t="shared" ref="E120:E136" si="5">C120/86</f>
        <v>6.9767441860465115E-2</v>
      </c>
    </row>
    <row r="121" spans="1:5" x14ac:dyDescent="0.25">
      <c r="A121" t="s">
        <v>138</v>
      </c>
      <c r="B121" s="9">
        <f>COUNTIFS('Regents History '!$C$3:$C$390,A121,'Regents History '!$E$3:$E$390,'Breakout by Exam'!$A$117)</f>
        <v>1</v>
      </c>
      <c r="C121" s="9">
        <f>SUMIFS('Regents History '!$D$3:$D$390,'Regents History '!$C$3:$C$390,'Breakout by Exam'!A121,'Regents History '!$E$3:$E$390,'Breakout by Exam'!$A$117)</f>
        <v>2</v>
      </c>
      <c r="D121" s="9" t="str">
        <f>VLOOKUP(A121,'Standards with Questions'!$B$1:$C$5258, 2,0)</f>
        <v>Perform arithmetic operations on polynomials.</v>
      </c>
      <c r="E121" s="11">
        <f t="shared" si="5"/>
        <v>2.3255813953488372E-2</v>
      </c>
    </row>
    <row r="122" spans="1:5" x14ac:dyDescent="0.25">
      <c r="A122" t="s">
        <v>199</v>
      </c>
      <c r="B122" s="9">
        <f>COUNTIFS('Regents History '!$C$3:$C$390,A122,'Regents History '!$E$3:$E$390,'Breakout by Exam'!$A$117)</f>
        <v>3</v>
      </c>
      <c r="C122" s="9">
        <f>SUMIFS('Regents History '!$D$3:$D$390,'Regents History '!$C$3:$C$390,'Breakout by Exam'!A122,'Regents History '!$E$3:$E$390,'Breakout by Exam'!$A$117)</f>
        <v>10</v>
      </c>
      <c r="D122" s="9" t="str">
        <f>VLOOKUP(A122,'Standards with Questions'!$B$1:$C$5258, 2,0)</f>
        <v>Represent and solve equations and inequalities graphically.</v>
      </c>
      <c r="E122" s="11">
        <f t="shared" si="5"/>
        <v>0.11627906976744186</v>
      </c>
    </row>
    <row r="123" spans="1:5" x14ac:dyDescent="0.25">
      <c r="A123" t="s">
        <v>176</v>
      </c>
      <c r="B123" s="9">
        <f>COUNTIFS('Regents History '!$C$3:$C$390,A123,'Regents History '!$E$3:$E$390,'Breakout by Exam'!$A$117)</f>
        <v>5</v>
      </c>
      <c r="C123" s="9">
        <f>SUMIFS('Regents History '!$D$3:$D$390,'Regents History '!$C$3:$C$390,'Breakout by Exam'!A123,'Regents History '!$E$3:$E$390,'Breakout by Exam'!$A$117)</f>
        <v>12</v>
      </c>
      <c r="D123" s="9" t="str">
        <f>VLOOKUP(A123,'Standards with Questions'!$B$1:$C$5258, 2,0)</f>
        <v>Solve equations and inequalities in one variable.</v>
      </c>
      <c r="E123" s="11">
        <f t="shared" si="5"/>
        <v>0.13953488372093023</v>
      </c>
    </row>
    <row r="124" spans="1:5" x14ac:dyDescent="0.25">
      <c r="A124" t="s">
        <v>208</v>
      </c>
      <c r="B124" s="9">
        <f>COUNTIFS('Regents History '!$C$3:$C$390,A124,'Regents History '!$E$3:$E$390,'Breakout by Exam'!$A$117)</f>
        <v>3</v>
      </c>
      <c r="C124" s="9">
        <f>SUMIFS('Regents History '!$D$3:$D$390,'Regents History '!$C$3:$C$390,'Breakout by Exam'!A124,'Regents History '!$E$3:$E$390,'Breakout by Exam'!$A$117)</f>
        <v>6</v>
      </c>
      <c r="D124" s="9" t="str">
        <f>VLOOKUP(A124,'Standards with Questions'!$B$1:$C$5258, 2,0)</f>
        <v>Construct and compare linear, quadratic, and exponential models and solve problems.</v>
      </c>
      <c r="E124" s="11">
        <f t="shared" si="5"/>
        <v>6.9767441860465115E-2</v>
      </c>
    </row>
    <row r="125" spans="1:5" x14ac:dyDescent="0.25">
      <c r="A125" t="s">
        <v>217</v>
      </c>
      <c r="B125" s="9">
        <f>COUNTIFS('Regents History '!$C$3:$C$390,A125,'Regents History '!$E$3:$E$390,'Breakout by Exam'!$A$117)</f>
        <v>2</v>
      </c>
      <c r="C125" s="9">
        <f>SUMIFS('Regents History '!$D$3:$D$390,'Regents History '!$C$3:$C$390,'Breakout by Exam'!A125,'Regents History '!$E$3:$E$390,'Breakout by Exam'!$A$117)</f>
        <v>4</v>
      </c>
      <c r="D125" s="9" t="str">
        <f>VLOOKUP(A125,'Standards with Questions'!$B$1:$C$5258, 2,0)</f>
        <v>Interpret expressions for functions in terms of the situation they model.</v>
      </c>
      <c r="E125" s="11">
        <f t="shared" si="5"/>
        <v>4.6511627906976744E-2</v>
      </c>
    </row>
    <row r="126" spans="1:5" x14ac:dyDescent="0.25">
      <c r="A126" t="s">
        <v>216</v>
      </c>
      <c r="B126" s="9">
        <f>COUNTIFS('Regents History '!$C$3:$C$390,A126,'Regents History '!$E$3:$E$390,'Breakout by Exam'!$A$117)</f>
        <v>1</v>
      </c>
      <c r="C126" s="9">
        <f>SUMIFS('Regents History '!$D$3:$D$390,'Regents History '!$C$3:$C$390,'Breakout by Exam'!A126,'Regents History '!$E$3:$E$390,'Breakout by Exam'!$A$117)</f>
        <v>2</v>
      </c>
      <c r="D126" s="9" t="str">
        <f>VLOOKUP(A126,'Standards with Questions'!$B$1:$C$5258, 2,0)</f>
        <v>Interpret linear models</v>
      </c>
      <c r="E126" s="11">
        <f t="shared" si="5"/>
        <v>2.3255813953488372E-2</v>
      </c>
    </row>
    <row r="127" spans="1:5" x14ac:dyDescent="0.25">
      <c r="A127" t="s">
        <v>117</v>
      </c>
      <c r="B127" s="9">
        <f>COUNTIFS('Regents History '!$C$3:$C$390,A127,'Regents History '!$E$3:$E$390,'Breakout by Exam'!$A$117)</f>
        <v>1</v>
      </c>
      <c r="C127" s="9">
        <f>SUMIFS('Regents History '!$D$3:$D$390,'Regents History '!$C$3:$C$390,'Breakout by Exam'!A127,'Regents History '!$E$3:$E$390,'Breakout by Exam'!$A$117)</f>
        <v>2</v>
      </c>
      <c r="D127" s="9" t="str">
        <f>VLOOKUP(A127,'Standards with Questions'!$B$1:$C$5258, 2,0)</f>
        <v>Write expressions in equivalent forms to solve problems.</v>
      </c>
      <c r="E127" s="11">
        <f t="shared" si="5"/>
        <v>2.3255813953488372E-2</v>
      </c>
    </row>
    <row r="128" spans="1:5" x14ac:dyDescent="0.25">
      <c r="A128" t="s">
        <v>214</v>
      </c>
      <c r="B128" s="9">
        <f>COUNTIFS('Regents History '!$C$3:$C$390,A128,'Regents History '!$E$3:$E$390,'Breakout by Exam'!$A$117)</f>
        <v>1</v>
      </c>
      <c r="C128" s="9">
        <f>SUMIFS('Regents History '!$D$3:$D$390,'Regents History '!$C$3:$C$390,'Breakout by Exam'!A128,'Regents History '!$E$3:$E$390,'Breakout by Exam'!$A$117)</f>
        <v>2</v>
      </c>
      <c r="D128" s="9" t="str">
        <f>VLOOKUP(A128,'Standards with Questions'!$B$1:$C$5258, 2,0)</f>
        <v>Use properties of rational and irrational numbers.</v>
      </c>
      <c r="E128" s="11">
        <f t="shared" si="5"/>
        <v>2.3255813953488372E-2</v>
      </c>
    </row>
    <row r="129" spans="1:5" x14ac:dyDescent="0.25">
      <c r="A129" t="s">
        <v>187</v>
      </c>
      <c r="B129" s="9">
        <f>COUNTIFS('Regents History '!$C$3:$C$390,A129,'Regents History '!$E$3:$E$390,'Breakout by Exam'!$A$117)</f>
        <v>1</v>
      </c>
      <c r="C129" s="9">
        <f>SUMIFS('Regents History '!$D$3:$D$390,'Regents History '!$C$3:$C$390,'Breakout by Exam'!A129,'Regents History '!$E$3:$E$390,'Breakout by Exam'!$A$117)</f>
        <v>2</v>
      </c>
      <c r="D129" s="9" t="str">
        <f>VLOOKUP(A129,'Standards with Questions'!$B$1:$C$5258, 2,0)</f>
        <v>Solve systems of equations.</v>
      </c>
      <c r="E129" s="11">
        <f t="shared" si="5"/>
        <v>2.3255813953488372E-2</v>
      </c>
    </row>
    <row r="130" spans="1:5" x14ac:dyDescent="0.25">
      <c r="A130" t="s">
        <v>169</v>
      </c>
      <c r="B130" s="9">
        <f>COUNTIFS('Regents History '!$C$3:$C$390,A130,'Regents History '!$E$3:$E$390,'Breakout by Exam'!$A$117)</f>
        <v>5</v>
      </c>
      <c r="C130" s="9">
        <f>SUMIFS('Regents History '!$D$3:$D$390,'Regents History '!$C$3:$C$390,'Breakout by Exam'!A130,'Regents History '!$E$3:$E$390,'Breakout by Exam'!$A$117)</f>
        <v>14</v>
      </c>
      <c r="D130" s="9" t="str">
        <f>VLOOKUP(A130,'Standards with Questions'!$B$1:$C$5258, 2,0)</f>
        <v>Create equations that describe numbers or relationships.</v>
      </c>
      <c r="E130" s="11">
        <f t="shared" si="5"/>
        <v>0.16279069767441862</v>
      </c>
    </row>
    <row r="131" spans="1:5" x14ac:dyDescent="0.25">
      <c r="A131" t="s">
        <v>210</v>
      </c>
      <c r="B131" s="9">
        <f>COUNTIFS('Regents History '!$C$3:$C$390,A131,'Regents History '!$E$3:$E$390,'Breakout by Exam'!$A$117)</f>
        <v>4</v>
      </c>
      <c r="C131" s="9">
        <f>SUMIFS('Regents History '!$D$3:$D$390,'Regents History '!$C$3:$C$390,'Breakout by Exam'!A131,'Regents History '!$E$3:$E$390,'Breakout by Exam'!$A$117)</f>
        <v>8</v>
      </c>
      <c r="D131" s="9" t="str">
        <f>VLOOKUP(A131,'Standards with Questions'!$B$1:$C$5258, 2,0)</f>
        <v>Understand the concept of a function and use function notation.</v>
      </c>
      <c r="E131" s="11">
        <f t="shared" si="5"/>
        <v>9.3023255813953487E-2</v>
      </c>
    </row>
    <row r="132" spans="1:5" x14ac:dyDescent="0.25">
      <c r="A132" t="s">
        <v>213</v>
      </c>
      <c r="B132" s="9">
        <f>COUNTIFS('Regents History '!$C$3:$C$390,A132,'Regents History '!$E$3:$E$390,'Breakout by Exam'!$A$117)</f>
        <v>2</v>
      </c>
      <c r="C132" s="9">
        <f>SUMIFS('Regents History '!$D$3:$D$390,'Regents History '!$C$3:$C$390,'Breakout by Exam'!A132,'Regents History '!$E$3:$E$390,'Breakout by Exam'!$A$117)</f>
        <v>4</v>
      </c>
      <c r="D132" s="9" t="str">
        <f>VLOOKUP(A132,'Standards with Questions'!$B$1:$C$5258, 2,0)</f>
        <v>Summarize, represent, and interpret data on a single count or measurement variable</v>
      </c>
      <c r="E132" s="11">
        <f t="shared" si="5"/>
        <v>4.6511627906976744E-2</v>
      </c>
    </row>
    <row r="133" spans="1:5" x14ac:dyDescent="0.25">
      <c r="A133" t="s">
        <v>211</v>
      </c>
      <c r="B133" s="9">
        <f>COUNTIFS('Regents History '!$C$3:$C$390,A133,'Regents History '!$E$3:$E$390,'Breakout by Exam'!$A$117)</f>
        <v>1</v>
      </c>
      <c r="C133" s="9">
        <f>SUMIFS('Regents History '!$D$3:$D$390,'Regents History '!$C$3:$C$390,'Breakout by Exam'!A133,'Regents History '!$E$3:$E$390,'Breakout by Exam'!$A$117)</f>
        <v>2</v>
      </c>
      <c r="D133" s="9" t="str">
        <f>VLOOKUP(A133,'Standards with Questions'!$B$1:$C$5258, 2,0)</f>
        <v>Analyze functions using different representations.</v>
      </c>
      <c r="E133" s="11">
        <f t="shared" si="5"/>
        <v>2.3255813953488372E-2</v>
      </c>
    </row>
    <row r="134" spans="1:5" x14ac:dyDescent="0.25">
      <c r="A134" t="s">
        <v>212</v>
      </c>
      <c r="B134" s="9">
        <f>COUNTIFS('Regents History '!$C$3:$C$390,A134,'Regents History '!$E$3:$E$390,'Breakout by Exam'!$A$117)</f>
        <v>1</v>
      </c>
      <c r="C134" s="9">
        <f>SUMIFS('Regents History '!$D$3:$D$390,'Regents History '!$C$3:$C$390,'Breakout by Exam'!A134,'Regents History '!$E$3:$E$390,'Breakout by Exam'!$A$117)</f>
        <v>2</v>
      </c>
      <c r="D134" s="9" t="str">
        <f>VLOOKUP(A134,'Standards with Questions'!$B$1:$C$5258, 2,0)</f>
        <v>Build new functions from existing functions.</v>
      </c>
      <c r="E134" s="11">
        <f t="shared" si="5"/>
        <v>2.3255813953488372E-2</v>
      </c>
    </row>
    <row r="135" spans="1:5" x14ac:dyDescent="0.25">
      <c r="A135" t="s">
        <v>116</v>
      </c>
      <c r="B135" s="9">
        <f>COUNTIFS('Regents History '!$C$3:$C$390,A135,'Regents History '!$E$3:$E$390,'Breakout by Exam'!$A$117)</f>
        <v>1</v>
      </c>
      <c r="C135" s="9">
        <f>SUMIFS('Regents History '!$D$3:$D$390,'Regents History '!$C$3:$C$390,'Breakout by Exam'!A135,'Regents History '!$E$3:$E$390,'Breakout by Exam'!$A$117)</f>
        <v>2</v>
      </c>
      <c r="D135" s="9" t="str">
        <f>VLOOKUP(A135,'Standards with Questions'!$B$1:$C$5258, 2,0)</f>
        <v>Interpret the structure of expressions.</v>
      </c>
      <c r="E135" s="11">
        <f t="shared" si="5"/>
        <v>2.3255813953488372E-2</v>
      </c>
    </row>
    <row r="136" spans="1:5" x14ac:dyDescent="0.25">
      <c r="A136" t="s">
        <v>207</v>
      </c>
      <c r="B136" s="9">
        <f>COUNTIFS('Regents History '!$C$3:$C$390,A136,'Regents History '!$E$3:$E$390,'Breakout by Exam'!$A$117)</f>
        <v>1</v>
      </c>
      <c r="C136" s="9">
        <f>SUMIFS('Regents History '!$D$3:$D$390,'Regents History '!$C$3:$C$390,'Breakout by Exam'!A136,'Regents History '!$E$3:$E$390,'Breakout by Exam'!$A$117)</f>
        <v>4</v>
      </c>
      <c r="D136" s="9" t="str">
        <f>VLOOKUP(A136,'Standards with Questions'!$B$1:$C$5258, 2,0)</f>
        <v>Build a function that models a relationship between two quantities.</v>
      </c>
      <c r="E136" s="11">
        <f t="shared" si="5"/>
        <v>4.6511627906976744E-2</v>
      </c>
    </row>
  </sheetData>
  <autoFilter ref="A3:E2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520"/>
  <sheetViews>
    <sheetView zoomScale="50" zoomScaleNormal="50" workbookViewId="0"/>
  </sheetViews>
  <sheetFormatPr defaultRowHeight="15" x14ac:dyDescent="0.25"/>
  <cols>
    <col min="1" max="1" width="15.42578125" style="4" bestFit="1" customWidth="1"/>
    <col min="2" max="2" width="10.85546875" customWidth="1"/>
    <col min="3" max="3" width="63.42578125" style="1" customWidth="1"/>
    <col min="4" max="4" width="101.42578125" customWidth="1"/>
  </cols>
  <sheetData>
    <row r="1" spans="1:4" ht="13.5" customHeight="1" x14ac:dyDescent="0.25">
      <c r="A1" s="4" t="s">
        <v>489</v>
      </c>
      <c r="B1" t="s">
        <v>488</v>
      </c>
      <c r="D1" t="s">
        <v>491</v>
      </c>
    </row>
    <row r="2" spans="1:4" ht="15.75" x14ac:dyDescent="0.25">
      <c r="A2" s="4">
        <f>COUNTIF('Regents History '!$C:$C,'Standards with Questions'!B2)</f>
        <v>0</v>
      </c>
      <c r="B2" t="s">
        <v>413</v>
      </c>
      <c r="C2" s="2" t="s">
        <v>408</v>
      </c>
    </row>
    <row r="3" spans="1:4" x14ac:dyDescent="0.25">
      <c r="B3" t="s">
        <v>413</v>
      </c>
      <c r="C3" s="1" t="s">
        <v>409</v>
      </c>
    </row>
    <row r="4" spans="1:4" ht="60" x14ac:dyDescent="0.25">
      <c r="B4" t="s">
        <v>413</v>
      </c>
      <c r="C4" s="1" t="s">
        <v>410</v>
      </c>
    </row>
    <row r="5" spans="1:4" x14ac:dyDescent="0.25">
      <c r="B5" t="s">
        <v>413</v>
      </c>
      <c r="C5" s="1" t="s">
        <v>411</v>
      </c>
    </row>
    <row r="6" spans="1:4" ht="30" x14ac:dyDescent="0.25">
      <c r="B6" t="s">
        <v>413</v>
      </c>
      <c r="C6" s="1" t="s">
        <v>412</v>
      </c>
    </row>
    <row r="7" spans="1:4" ht="15.75" x14ac:dyDescent="0.25">
      <c r="A7" s="4">
        <f>COUNTIF('Regents History '!$C:$C,'Standards with Questions'!B7)</f>
        <v>5</v>
      </c>
      <c r="B7" t="s">
        <v>214</v>
      </c>
      <c r="C7" s="2" t="s">
        <v>414</v>
      </c>
    </row>
    <row r="8" spans="1:4" x14ac:dyDescent="0.25">
      <c r="B8" t="s">
        <v>214</v>
      </c>
      <c r="C8" s="1" t="s">
        <v>415</v>
      </c>
    </row>
    <row r="9" spans="1:4" ht="45" x14ac:dyDescent="0.25">
      <c r="B9" t="s">
        <v>214</v>
      </c>
      <c r="C9" s="1" t="s">
        <v>416</v>
      </c>
    </row>
    <row r="10" spans="1:4" ht="216" customHeight="1" x14ac:dyDescent="0.25">
      <c r="B10" t="s">
        <v>214</v>
      </c>
      <c r="C10" s="5" t="str">
        <f>"AUG 15"</f>
        <v>AUG 15</v>
      </c>
    </row>
    <row r="11" spans="1:4" ht="172.5" customHeight="1" x14ac:dyDescent="0.25">
      <c r="B11" t="s">
        <v>214</v>
      </c>
      <c r="C11" s="5" t="str">
        <f>"June 15"</f>
        <v>June 15</v>
      </c>
    </row>
    <row r="12" spans="1:4" ht="189.75" customHeight="1" x14ac:dyDescent="0.25">
      <c r="B12" t="s">
        <v>214</v>
      </c>
      <c r="C12" s="5" t="str">
        <f>"Jan 15"</f>
        <v>Jan 15</v>
      </c>
    </row>
    <row r="13" spans="1:4" ht="189.75" customHeight="1" x14ac:dyDescent="0.25">
      <c r="B13" t="s">
        <v>214</v>
      </c>
      <c r="C13" s="5" t="str">
        <f>"Aug 14"</f>
        <v>Aug 14</v>
      </c>
    </row>
    <row r="14" spans="1:4" ht="189.75" customHeight="1" x14ac:dyDescent="0.25">
      <c r="B14" t="s">
        <v>214</v>
      </c>
      <c r="C14" s="5" t="str">
        <f>"June 14"</f>
        <v>June 14</v>
      </c>
    </row>
    <row r="15" spans="1:4" ht="12.75" customHeight="1" x14ac:dyDescent="0.25">
      <c r="A15" s="4">
        <f>COUNTIF('Regents History '!$C:$C,'Standards with Questions'!B15)</f>
        <v>2</v>
      </c>
      <c r="B15" t="s">
        <v>206</v>
      </c>
      <c r="C15" s="2" t="s">
        <v>417</v>
      </c>
    </row>
    <row r="16" spans="1:4" x14ac:dyDescent="0.25">
      <c r="B16" t="s">
        <v>206</v>
      </c>
      <c r="C16" s="1" t="s">
        <v>418</v>
      </c>
    </row>
    <row r="17" spans="1:3" ht="60" x14ac:dyDescent="0.25">
      <c r="B17" t="s">
        <v>206</v>
      </c>
      <c r="C17" s="1" t="s">
        <v>419</v>
      </c>
    </row>
    <row r="18" spans="1:3" x14ac:dyDescent="0.25">
      <c r="B18" t="s">
        <v>206</v>
      </c>
      <c r="C18" s="1" t="s">
        <v>420</v>
      </c>
    </row>
    <row r="19" spans="1:3" ht="30" x14ac:dyDescent="0.25">
      <c r="B19" t="s">
        <v>206</v>
      </c>
      <c r="C19" s="1" t="s">
        <v>421</v>
      </c>
    </row>
    <row r="20" spans="1:3" x14ac:dyDescent="0.25">
      <c r="B20" t="s">
        <v>206</v>
      </c>
      <c r="C20" s="1" t="s">
        <v>422</v>
      </c>
    </row>
    <row r="21" spans="1:3" ht="30" x14ac:dyDescent="0.25">
      <c r="B21" t="s">
        <v>206</v>
      </c>
      <c r="C21" s="1" t="s">
        <v>423</v>
      </c>
    </row>
    <row r="22" spans="1:3" ht="327" customHeight="1" x14ac:dyDescent="0.25">
      <c r="B22" t="s">
        <v>206</v>
      </c>
      <c r="C22" s="5" t="str">
        <f>"June 15"</f>
        <v>June 15</v>
      </c>
    </row>
    <row r="23" spans="1:3" ht="226.5" customHeight="1" x14ac:dyDescent="0.25">
      <c r="B23" t="s">
        <v>206</v>
      </c>
      <c r="C23" s="5" t="str">
        <f>"Jan 15"</f>
        <v>Jan 15</v>
      </c>
    </row>
    <row r="24" spans="1:3" ht="15.75" x14ac:dyDescent="0.25">
      <c r="A24" s="4">
        <f>COUNTIF('Regents History '!$C:$C,'Standards with Questions'!B24)</f>
        <v>0</v>
      </c>
      <c r="B24" t="s">
        <v>431</v>
      </c>
      <c r="C24" s="2" t="s">
        <v>424</v>
      </c>
    </row>
    <row r="25" spans="1:3" x14ac:dyDescent="0.25">
      <c r="B25" t="s">
        <v>431</v>
      </c>
      <c r="C25" s="1" t="s">
        <v>425</v>
      </c>
    </row>
    <row r="26" spans="1:3" ht="30" x14ac:dyDescent="0.25">
      <c r="B26" t="s">
        <v>431</v>
      </c>
      <c r="C26" s="1" t="s">
        <v>426</v>
      </c>
    </row>
    <row r="27" spans="1:3" x14ac:dyDescent="0.25">
      <c r="B27" t="s">
        <v>431</v>
      </c>
      <c r="C27" s="1" t="s">
        <v>427</v>
      </c>
    </row>
    <row r="28" spans="1:3" ht="45" x14ac:dyDescent="0.25">
      <c r="B28" t="s">
        <v>431</v>
      </c>
      <c r="C28" s="1" t="s">
        <v>428</v>
      </c>
    </row>
    <row r="29" spans="1:3" x14ac:dyDescent="0.25">
      <c r="B29" t="s">
        <v>431</v>
      </c>
      <c r="C29" s="1" t="s">
        <v>429</v>
      </c>
    </row>
    <row r="30" spans="1:3" ht="30" x14ac:dyDescent="0.25">
      <c r="B30" t="s">
        <v>431</v>
      </c>
      <c r="C30" s="1" t="s">
        <v>430</v>
      </c>
    </row>
    <row r="31" spans="1:3" ht="31.5" x14ac:dyDescent="0.25">
      <c r="A31" s="4">
        <f>COUNTIF('Regents History '!$C:$C,'Standards with Questions'!B31)</f>
        <v>0</v>
      </c>
      <c r="B31" t="s">
        <v>439</v>
      </c>
      <c r="C31" s="2" t="s">
        <v>432</v>
      </c>
    </row>
    <row r="32" spans="1:3" x14ac:dyDescent="0.25">
      <c r="B32" t="s">
        <v>439</v>
      </c>
      <c r="C32" s="1" t="s">
        <v>433</v>
      </c>
    </row>
    <row r="33" spans="1:3" ht="60" x14ac:dyDescent="0.25">
      <c r="B33" t="s">
        <v>439</v>
      </c>
      <c r="C33" s="1" t="s">
        <v>434</v>
      </c>
    </row>
    <row r="34" spans="1:3" x14ac:dyDescent="0.25">
      <c r="B34" t="s">
        <v>439</v>
      </c>
      <c r="C34" s="1" t="s">
        <v>435</v>
      </c>
    </row>
    <row r="35" spans="1:3" ht="60" x14ac:dyDescent="0.25">
      <c r="B35" t="s">
        <v>439</v>
      </c>
      <c r="C35" s="1" t="s">
        <v>436</v>
      </c>
    </row>
    <row r="36" spans="1:3" x14ac:dyDescent="0.25">
      <c r="B36" t="s">
        <v>439</v>
      </c>
      <c r="C36" s="1" t="s">
        <v>437</v>
      </c>
    </row>
    <row r="37" spans="1:3" ht="45" x14ac:dyDescent="0.25">
      <c r="B37" t="s">
        <v>439</v>
      </c>
      <c r="C37" s="1" t="s">
        <v>438</v>
      </c>
    </row>
    <row r="38" spans="1:3" ht="15.75" x14ac:dyDescent="0.25">
      <c r="A38" s="4">
        <f>COUNTIF('Regents History '!$C:$C,'Standards with Questions'!B38)</f>
        <v>0</v>
      </c>
      <c r="B38" t="s">
        <v>447</v>
      </c>
      <c r="C38" s="2" t="s">
        <v>440</v>
      </c>
    </row>
    <row r="39" spans="1:3" x14ac:dyDescent="0.25">
      <c r="B39" t="s">
        <v>447</v>
      </c>
      <c r="C39" s="1" t="s">
        <v>441</v>
      </c>
    </row>
    <row r="40" spans="1:3" ht="30" x14ac:dyDescent="0.25">
      <c r="B40" t="s">
        <v>447</v>
      </c>
      <c r="C40" s="1" t="s">
        <v>442</v>
      </c>
    </row>
    <row r="41" spans="1:3" x14ac:dyDescent="0.25">
      <c r="B41" t="s">
        <v>447</v>
      </c>
      <c r="C41" s="1" t="s">
        <v>443</v>
      </c>
    </row>
    <row r="42" spans="1:3" ht="30" x14ac:dyDescent="0.25">
      <c r="B42" t="s">
        <v>447</v>
      </c>
      <c r="C42" s="1" t="s">
        <v>446</v>
      </c>
    </row>
    <row r="43" spans="1:3" x14ac:dyDescent="0.25">
      <c r="B43" t="s">
        <v>447</v>
      </c>
      <c r="C43" s="1" t="s">
        <v>444</v>
      </c>
    </row>
    <row r="44" spans="1:3" ht="30" x14ac:dyDescent="0.25">
      <c r="B44" t="s">
        <v>447</v>
      </c>
      <c r="C44" s="1" t="s">
        <v>445</v>
      </c>
    </row>
    <row r="45" spans="1:3" ht="15.75" x14ac:dyDescent="0.25">
      <c r="A45" s="4">
        <f>COUNTIF('Regents History '!$C:$C,'Standards with Questions'!B45)</f>
        <v>0</v>
      </c>
      <c r="B45" t="s">
        <v>455</v>
      </c>
      <c r="C45" s="2" t="s">
        <v>448</v>
      </c>
    </row>
    <row r="46" spans="1:3" x14ac:dyDescent="0.25">
      <c r="B46" t="s">
        <v>455</v>
      </c>
      <c r="C46" s="1" t="s">
        <v>449</v>
      </c>
    </row>
    <row r="47" spans="1:3" ht="60" x14ac:dyDescent="0.25">
      <c r="B47" t="s">
        <v>455</v>
      </c>
      <c r="C47" s="1" t="s">
        <v>450</v>
      </c>
    </row>
    <row r="48" spans="1:3" x14ac:dyDescent="0.25">
      <c r="B48" t="s">
        <v>455</v>
      </c>
      <c r="C48" s="1" t="s">
        <v>451</v>
      </c>
    </row>
    <row r="49" spans="1:3" ht="30" x14ac:dyDescent="0.25">
      <c r="B49" t="s">
        <v>455</v>
      </c>
      <c r="C49" s="1" t="s">
        <v>452</v>
      </c>
    </row>
    <row r="50" spans="1:3" x14ac:dyDescent="0.25">
      <c r="B50" t="s">
        <v>455</v>
      </c>
      <c r="C50" s="1" t="s">
        <v>453</v>
      </c>
    </row>
    <row r="51" spans="1:3" ht="30" x14ac:dyDescent="0.25">
      <c r="B51" t="s">
        <v>455</v>
      </c>
      <c r="C51" s="1" t="s">
        <v>454</v>
      </c>
    </row>
    <row r="52" spans="1:3" ht="15.75" x14ac:dyDescent="0.25">
      <c r="A52" s="4">
        <f>COUNTIF('Regents History '!$C:$C,'Standards with Questions'!B52)</f>
        <v>0</v>
      </c>
      <c r="B52" t="s">
        <v>471</v>
      </c>
      <c r="C52" s="2" t="s">
        <v>470</v>
      </c>
    </row>
    <row r="53" spans="1:3" x14ac:dyDescent="0.25">
      <c r="B53" t="s">
        <v>471</v>
      </c>
      <c r="C53" s="1" t="s">
        <v>456</v>
      </c>
    </row>
    <row r="54" spans="1:3" x14ac:dyDescent="0.25">
      <c r="B54" t="s">
        <v>471</v>
      </c>
      <c r="C54" s="1" t="s">
        <v>457</v>
      </c>
    </row>
    <row r="55" spans="1:3" x14ac:dyDescent="0.25">
      <c r="B55" t="s">
        <v>471</v>
      </c>
      <c r="C55" s="1" t="s">
        <v>458</v>
      </c>
    </row>
    <row r="56" spans="1:3" ht="45" x14ac:dyDescent="0.25">
      <c r="B56" t="s">
        <v>471</v>
      </c>
      <c r="C56" s="1" t="s">
        <v>459</v>
      </c>
    </row>
    <row r="57" spans="1:3" x14ac:dyDescent="0.25">
      <c r="B57" t="s">
        <v>471</v>
      </c>
      <c r="C57" s="1" t="s">
        <v>460</v>
      </c>
    </row>
    <row r="58" spans="1:3" ht="30" x14ac:dyDescent="0.25">
      <c r="B58" t="s">
        <v>471</v>
      </c>
      <c r="C58" s="1" t="s">
        <v>461</v>
      </c>
    </row>
    <row r="59" spans="1:3" x14ac:dyDescent="0.25">
      <c r="B59" t="s">
        <v>471</v>
      </c>
      <c r="C59" s="1" t="s">
        <v>462</v>
      </c>
    </row>
    <row r="60" spans="1:3" ht="75" x14ac:dyDescent="0.25">
      <c r="B60" t="s">
        <v>471</v>
      </c>
      <c r="C60" s="1" t="s">
        <v>463</v>
      </c>
    </row>
    <row r="61" spans="1:3" x14ac:dyDescent="0.25">
      <c r="B61" t="s">
        <v>471</v>
      </c>
      <c r="C61" s="1" t="s">
        <v>464</v>
      </c>
    </row>
    <row r="62" spans="1:3" x14ac:dyDescent="0.25">
      <c r="B62" t="s">
        <v>471</v>
      </c>
      <c r="C62" s="1" t="s">
        <v>465</v>
      </c>
    </row>
    <row r="63" spans="1:3" x14ac:dyDescent="0.25">
      <c r="B63" t="s">
        <v>471</v>
      </c>
      <c r="C63" s="1" t="s">
        <v>466</v>
      </c>
    </row>
    <row r="64" spans="1:3" ht="45" x14ac:dyDescent="0.25">
      <c r="B64" t="s">
        <v>471</v>
      </c>
      <c r="C64" s="1" t="s">
        <v>467</v>
      </c>
    </row>
    <row r="65" spans="1:3" x14ac:dyDescent="0.25">
      <c r="B65" t="s">
        <v>471</v>
      </c>
      <c r="C65" s="1" t="s">
        <v>468</v>
      </c>
    </row>
    <row r="66" spans="1:3" ht="45" x14ac:dyDescent="0.25">
      <c r="B66" t="s">
        <v>471</v>
      </c>
      <c r="C66" s="1" t="s">
        <v>469</v>
      </c>
    </row>
    <row r="67" spans="1:3" ht="31.5" x14ac:dyDescent="0.25">
      <c r="A67" s="4">
        <f>COUNTIF('Regents History '!$C:$C,'Standards with Questions'!B67)</f>
        <v>0</v>
      </c>
      <c r="B67" t="s">
        <v>487</v>
      </c>
      <c r="C67" s="2" t="s">
        <v>472</v>
      </c>
    </row>
    <row r="68" spans="1:3" x14ac:dyDescent="0.25">
      <c r="B68" t="s">
        <v>487</v>
      </c>
      <c r="C68" s="1" t="s">
        <v>473</v>
      </c>
    </row>
    <row r="69" spans="1:3" ht="30" x14ac:dyDescent="0.25">
      <c r="B69" t="s">
        <v>487</v>
      </c>
      <c r="C69" s="1" t="s">
        <v>474</v>
      </c>
    </row>
    <row r="70" spans="1:3" x14ac:dyDescent="0.25">
      <c r="B70" t="s">
        <v>487</v>
      </c>
      <c r="C70" s="1" t="s">
        <v>475</v>
      </c>
    </row>
    <row r="71" spans="1:3" ht="30" x14ac:dyDescent="0.25">
      <c r="B71" t="s">
        <v>487</v>
      </c>
      <c r="C71" s="1" t="s">
        <v>476</v>
      </c>
    </row>
    <row r="72" spans="1:3" x14ac:dyDescent="0.25">
      <c r="B72" t="s">
        <v>487</v>
      </c>
      <c r="C72" s="1" t="s">
        <v>477</v>
      </c>
    </row>
    <row r="73" spans="1:3" x14ac:dyDescent="0.25">
      <c r="B73" t="s">
        <v>487</v>
      </c>
      <c r="C73" s="1" t="s">
        <v>478</v>
      </c>
    </row>
    <row r="74" spans="1:3" x14ac:dyDescent="0.25">
      <c r="B74" t="s">
        <v>487</v>
      </c>
      <c r="C74" s="1" t="s">
        <v>479</v>
      </c>
    </row>
    <row r="75" spans="1:3" ht="45" x14ac:dyDescent="0.25">
      <c r="B75" t="s">
        <v>487</v>
      </c>
      <c r="C75" s="1" t="s">
        <v>480</v>
      </c>
    </row>
    <row r="76" spans="1:3" x14ac:dyDescent="0.25">
      <c r="B76" t="s">
        <v>487</v>
      </c>
      <c r="C76" s="1" t="s">
        <v>481</v>
      </c>
    </row>
    <row r="77" spans="1:3" ht="60" x14ac:dyDescent="0.25">
      <c r="B77" t="s">
        <v>487</v>
      </c>
      <c r="C77" s="1" t="s">
        <v>482</v>
      </c>
    </row>
    <row r="78" spans="1:3" x14ac:dyDescent="0.25">
      <c r="B78" t="s">
        <v>487</v>
      </c>
      <c r="C78" s="1" t="s">
        <v>483</v>
      </c>
    </row>
    <row r="79" spans="1:3" ht="45" x14ac:dyDescent="0.25">
      <c r="B79" t="s">
        <v>487</v>
      </c>
      <c r="C79" s="1" t="s">
        <v>484</v>
      </c>
    </row>
    <row r="80" spans="1:3" x14ac:dyDescent="0.25">
      <c r="B80" t="s">
        <v>487</v>
      </c>
      <c r="C80" s="1" t="s">
        <v>485</v>
      </c>
    </row>
    <row r="81" spans="1:5" ht="30" x14ac:dyDescent="0.25">
      <c r="B81" t="s">
        <v>487</v>
      </c>
      <c r="C81" s="1" t="s">
        <v>486</v>
      </c>
    </row>
    <row r="82" spans="1:5" ht="15.75" x14ac:dyDescent="0.25">
      <c r="A82" s="4">
        <f>COUNTIF('Regents History '!$C:$C,'Standards with Questions'!B82)</f>
        <v>8</v>
      </c>
      <c r="B82" t="s">
        <v>116</v>
      </c>
      <c r="C82" s="2" t="s">
        <v>115</v>
      </c>
      <c r="D82" s="3"/>
    </row>
    <row r="83" spans="1:5" ht="19.5" customHeight="1" x14ac:dyDescent="0.25">
      <c r="B83" t="s">
        <v>116</v>
      </c>
      <c r="C83" s="1" t="s">
        <v>119</v>
      </c>
      <c r="D83" s="3"/>
    </row>
    <row r="84" spans="1:5" ht="30" x14ac:dyDescent="0.25">
      <c r="B84" t="s">
        <v>116</v>
      </c>
      <c r="C84" s="1" t="s">
        <v>124</v>
      </c>
      <c r="D84" s="3"/>
    </row>
    <row r="85" spans="1:5" x14ac:dyDescent="0.25">
      <c r="B85" t="s">
        <v>116</v>
      </c>
      <c r="C85" s="1" t="s">
        <v>120</v>
      </c>
      <c r="D85" s="3"/>
    </row>
    <row r="86" spans="1:5" ht="30" x14ac:dyDescent="0.25">
      <c r="B86" t="s">
        <v>116</v>
      </c>
      <c r="C86" s="1" t="s">
        <v>121</v>
      </c>
      <c r="D86" s="3"/>
    </row>
    <row r="87" spans="1:5" x14ac:dyDescent="0.25">
      <c r="B87" t="s">
        <v>116</v>
      </c>
      <c r="C87" s="1" t="s">
        <v>122</v>
      </c>
      <c r="D87" s="3"/>
    </row>
    <row r="88" spans="1:5" ht="45" x14ac:dyDescent="0.25">
      <c r="B88" t="s">
        <v>116</v>
      </c>
      <c r="C88" s="1" t="s">
        <v>125</v>
      </c>
      <c r="D88" s="3"/>
    </row>
    <row r="89" spans="1:5" x14ac:dyDescent="0.25">
      <c r="B89" t="s">
        <v>116</v>
      </c>
      <c r="C89" s="1" t="s">
        <v>123</v>
      </c>
      <c r="D89" s="3"/>
    </row>
    <row r="90" spans="1:5" ht="45" x14ac:dyDescent="0.25">
      <c r="B90" t="s">
        <v>116</v>
      </c>
      <c r="C90" s="1" t="s">
        <v>126</v>
      </c>
      <c r="D90" s="3"/>
    </row>
    <row r="91" spans="1:5" ht="286.5" customHeight="1" x14ac:dyDescent="0.25">
      <c r="B91" t="s">
        <v>116</v>
      </c>
      <c r="C91" s="5" t="str">
        <f t="shared" ref="C91:C92" si="0">"AUG 15"</f>
        <v>AUG 15</v>
      </c>
      <c r="D91" s="3"/>
    </row>
    <row r="92" spans="1:5" ht="208.5" customHeight="1" x14ac:dyDescent="0.25">
      <c r="B92" t="s">
        <v>116</v>
      </c>
      <c r="C92" s="5" t="str">
        <f t="shared" si="0"/>
        <v>AUG 15</v>
      </c>
      <c r="D92" s="3"/>
    </row>
    <row r="93" spans="1:5" ht="223.5" customHeight="1" x14ac:dyDescent="0.25">
      <c r="B93" t="s">
        <v>116</v>
      </c>
      <c r="C93" s="5" t="str">
        <f t="shared" ref="C93:C94" si="1">"June 15"</f>
        <v>June 15</v>
      </c>
      <c r="D93" s="3"/>
    </row>
    <row r="94" spans="1:5" ht="126" customHeight="1" x14ac:dyDescent="0.25">
      <c r="B94" t="s">
        <v>116</v>
      </c>
      <c r="C94" s="5" t="str">
        <f t="shared" si="1"/>
        <v>June 15</v>
      </c>
      <c r="D94" s="3"/>
    </row>
    <row r="95" spans="1:5" ht="201.75" customHeight="1" x14ac:dyDescent="0.25">
      <c r="B95" t="s">
        <v>116</v>
      </c>
      <c r="C95" s="5" t="str">
        <f t="shared" ref="C95:C96" si="2">"Jan 15"</f>
        <v>Jan 15</v>
      </c>
      <c r="D95" s="3"/>
      <c r="E95" t="s">
        <v>493</v>
      </c>
    </row>
    <row r="96" spans="1:5" ht="201.75" customHeight="1" x14ac:dyDescent="0.25">
      <c r="B96" t="s">
        <v>116</v>
      </c>
      <c r="C96" s="5" t="str">
        <f t="shared" si="2"/>
        <v>Jan 15</v>
      </c>
      <c r="D96" s="3"/>
    </row>
    <row r="97" spans="1:4" ht="114.75" customHeight="1" x14ac:dyDescent="0.25">
      <c r="B97" t="s">
        <v>116</v>
      </c>
      <c r="C97" s="5" t="str">
        <f>"Aug 14"</f>
        <v>Aug 14</v>
      </c>
      <c r="D97" s="3"/>
    </row>
    <row r="98" spans="1:4" ht="114.75" customHeight="1" x14ac:dyDescent="0.25">
      <c r="B98" t="s">
        <v>116</v>
      </c>
      <c r="C98" s="5" t="str">
        <f>"June 14"</f>
        <v>June 14</v>
      </c>
      <c r="D98" s="3"/>
    </row>
    <row r="99" spans="1:4" ht="15.75" x14ac:dyDescent="0.25">
      <c r="A99" s="4">
        <f>COUNTIF('Regents History '!$C:$C,'Standards with Questions'!B99)</f>
        <v>7</v>
      </c>
      <c r="B99" t="s">
        <v>117</v>
      </c>
      <c r="C99" s="2" t="s">
        <v>118</v>
      </c>
      <c r="D99" s="3"/>
    </row>
    <row r="100" spans="1:4" x14ac:dyDescent="0.25">
      <c r="B100" t="s">
        <v>117</v>
      </c>
      <c r="C100" s="1" t="s">
        <v>127</v>
      </c>
      <c r="D100" s="3"/>
    </row>
    <row r="101" spans="1:4" ht="45" x14ac:dyDescent="0.25">
      <c r="B101" t="s">
        <v>117</v>
      </c>
      <c r="C101" s="1" t="s">
        <v>128</v>
      </c>
      <c r="D101" s="3"/>
    </row>
    <row r="102" spans="1:4" x14ac:dyDescent="0.25">
      <c r="B102" t="s">
        <v>117</v>
      </c>
      <c r="C102" s="1" t="s">
        <v>129</v>
      </c>
      <c r="D102" s="3"/>
    </row>
    <row r="103" spans="1:4" ht="30" x14ac:dyDescent="0.25">
      <c r="B103" t="s">
        <v>117</v>
      </c>
      <c r="C103" s="1" t="s">
        <v>130</v>
      </c>
      <c r="D103" s="3"/>
    </row>
    <row r="104" spans="1:4" x14ac:dyDescent="0.25">
      <c r="B104" t="s">
        <v>117</v>
      </c>
      <c r="C104" s="1" t="s">
        <v>131</v>
      </c>
      <c r="D104" s="3"/>
    </row>
    <row r="105" spans="1:4" ht="30" x14ac:dyDescent="0.25">
      <c r="B105" t="s">
        <v>117</v>
      </c>
      <c r="C105" s="1" t="s">
        <v>132</v>
      </c>
      <c r="D105" s="3"/>
    </row>
    <row r="106" spans="1:4" x14ac:dyDescent="0.25">
      <c r="B106" t="s">
        <v>117</v>
      </c>
      <c r="C106" s="1" t="s">
        <v>133</v>
      </c>
    </row>
    <row r="107" spans="1:4" ht="60" x14ac:dyDescent="0.25">
      <c r="B107" t="s">
        <v>117</v>
      </c>
      <c r="C107" s="1" t="s">
        <v>134</v>
      </c>
    </row>
    <row r="108" spans="1:4" x14ac:dyDescent="0.25">
      <c r="B108" t="s">
        <v>117</v>
      </c>
      <c r="C108" s="1" t="s">
        <v>135</v>
      </c>
    </row>
    <row r="109" spans="1:4" ht="45" x14ac:dyDescent="0.25">
      <c r="B109" t="s">
        <v>117</v>
      </c>
      <c r="C109" s="1" t="s">
        <v>136</v>
      </c>
    </row>
    <row r="110" spans="1:4" ht="145.5" customHeight="1" x14ac:dyDescent="0.25">
      <c r="B110" t="s">
        <v>117</v>
      </c>
      <c r="C110" s="5" t="str">
        <f t="shared" ref="C110:C111" si="3">"AUG 15"</f>
        <v>AUG 15</v>
      </c>
    </row>
    <row r="111" spans="1:4" ht="189" customHeight="1" x14ac:dyDescent="0.25">
      <c r="B111" t="s">
        <v>117</v>
      </c>
      <c r="C111" s="5" t="str">
        <f t="shared" si="3"/>
        <v>AUG 15</v>
      </c>
    </row>
    <row r="112" spans="1:4" ht="99" customHeight="1" x14ac:dyDescent="0.25">
      <c r="B112" t="s">
        <v>117</v>
      </c>
      <c r="C112" s="5" t="str">
        <f>"June 15"</f>
        <v>June 15</v>
      </c>
    </row>
    <row r="113" spans="1:5" ht="115.5" customHeight="1" x14ac:dyDescent="0.25">
      <c r="B113" t="s">
        <v>117</v>
      </c>
      <c r="C113" s="5" t="str">
        <f t="shared" ref="C113:C114" si="4">"Jan 15"</f>
        <v>Jan 15</v>
      </c>
    </row>
    <row r="114" spans="1:5" ht="200.25" customHeight="1" x14ac:dyDescent="0.25">
      <c r="B114" t="s">
        <v>117</v>
      </c>
      <c r="C114" s="5" t="str">
        <f t="shared" si="4"/>
        <v>Jan 15</v>
      </c>
      <c r="E114" t="s">
        <v>492</v>
      </c>
    </row>
    <row r="115" spans="1:5" ht="113.25" customHeight="1" x14ac:dyDescent="0.25">
      <c r="B115" t="s">
        <v>117</v>
      </c>
      <c r="C115" s="5" t="str">
        <f>"Aug 14"</f>
        <v>Aug 14</v>
      </c>
      <c r="E115" t="s">
        <v>492</v>
      </c>
    </row>
    <row r="116" spans="1:5" ht="144" customHeight="1" x14ac:dyDescent="0.25">
      <c r="B116" t="s">
        <v>117</v>
      </c>
      <c r="C116" s="5" t="str">
        <f>"June 14"</f>
        <v>June 14</v>
      </c>
      <c r="E116" t="s">
        <v>493</v>
      </c>
    </row>
    <row r="117" spans="1:5" ht="15.75" x14ac:dyDescent="0.25">
      <c r="A117" s="4">
        <f>COUNTIF('Regents History '!$C:$C,'Standards with Questions'!B117)</f>
        <v>7</v>
      </c>
      <c r="B117" t="s">
        <v>138</v>
      </c>
      <c r="C117" s="2" t="s">
        <v>139</v>
      </c>
    </row>
    <row r="118" spans="1:5" x14ac:dyDescent="0.25">
      <c r="B118" t="s">
        <v>138</v>
      </c>
      <c r="C118" s="1" t="s">
        <v>137</v>
      </c>
    </row>
    <row r="119" spans="1:5" ht="60" x14ac:dyDescent="0.25">
      <c r="B119" t="s">
        <v>138</v>
      </c>
      <c r="C119" s="1" t="s">
        <v>140</v>
      </c>
    </row>
    <row r="120" spans="1:5" ht="108" customHeight="1" x14ac:dyDescent="0.25">
      <c r="B120" t="s">
        <v>138</v>
      </c>
      <c r="C120" s="5" t="str">
        <f>"AUG 15"</f>
        <v>AUG 15</v>
      </c>
    </row>
    <row r="121" spans="1:5" ht="159" customHeight="1" x14ac:dyDescent="0.25">
      <c r="B121" t="s">
        <v>138</v>
      </c>
      <c r="C121" s="5" t="str">
        <f>"June 15"</f>
        <v>June 15</v>
      </c>
    </row>
    <row r="122" spans="1:5" ht="135" customHeight="1" x14ac:dyDescent="0.25">
      <c r="B122" t="s">
        <v>138</v>
      </c>
      <c r="C122" s="5" t="str">
        <f t="shared" ref="C122:C123" si="5">"Jan 15"</f>
        <v>Jan 15</v>
      </c>
      <c r="E122" t="s">
        <v>493</v>
      </c>
    </row>
    <row r="123" spans="1:5" ht="129.75" customHeight="1" x14ac:dyDescent="0.25">
      <c r="B123" t="s">
        <v>138</v>
      </c>
      <c r="C123" s="5" t="str">
        <f t="shared" si="5"/>
        <v>Jan 15</v>
      </c>
    </row>
    <row r="124" spans="1:5" ht="189" customHeight="1" x14ac:dyDescent="0.25">
      <c r="B124" t="s">
        <v>138</v>
      </c>
      <c r="C124" s="5" t="str">
        <f t="shared" ref="C124:C125" si="6">"Aug 14"</f>
        <v>Aug 14</v>
      </c>
    </row>
    <row r="125" spans="1:5" ht="80.25" customHeight="1" x14ac:dyDescent="0.25">
      <c r="B125" t="s">
        <v>138</v>
      </c>
      <c r="C125" s="5" t="str">
        <f t="shared" si="6"/>
        <v>Aug 14</v>
      </c>
    </row>
    <row r="126" spans="1:5" ht="80.25" customHeight="1" x14ac:dyDescent="0.25">
      <c r="B126" t="s">
        <v>138</v>
      </c>
      <c r="C126" s="5" t="str">
        <f>"June 14"</f>
        <v>June 14</v>
      </c>
    </row>
    <row r="127" spans="1:5" ht="31.5" x14ac:dyDescent="0.25">
      <c r="A127" s="4">
        <f>COUNTIF('Regents History '!$C:$C,'Standards with Questions'!B127)</f>
        <v>3</v>
      </c>
      <c r="B127" t="s">
        <v>142</v>
      </c>
      <c r="C127" s="2" t="s">
        <v>141</v>
      </c>
    </row>
    <row r="128" spans="1:5" x14ac:dyDescent="0.25">
      <c r="B128" t="s">
        <v>142</v>
      </c>
      <c r="C128" s="1" t="s">
        <v>143</v>
      </c>
    </row>
    <row r="129" spans="1:3" ht="45" x14ac:dyDescent="0.25">
      <c r="B129" t="s">
        <v>142</v>
      </c>
      <c r="C129" s="1" t="s">
        <v>144</v>
      </c>
    </row>
    <row r="130" spans="1:3" x14ac:dyDescent="0.25">
      <c r="B130" t="s">
        <v>142</v>
      </c>
      <c r="C130" s="1" t="s">
        <v>145</v>
      </c>
    </row>
    <row r="131" spans="1:3" ht="45" x14ac:dyDescent="0.25">
      <c r="B131" t="s">
        <v>142</v>
      </c>
      <c r="C131" s="1" t="s">
        <v>146</v>
      </c>
    </row>
    <row r="132" spans="1:3" ht="409.5" customHeight="1" x14ac:dyDescent="0.25">
      <c r="B132" t="s">
        <v>142</v>
      </c>
      <c r="C132" s="5" t="str">
        <f>"AUG 15"</f>
        <v>AUG 15</v>
      </c>
    </row>
    <row r="133" spans="1:3" ht="409.5" customHeight="1" x14ac:dyDescent="0.25">
      <c r="B133" t="s">
        <v>142</v>
      </c>
      <c r="C133" s="5" t="str">
        <f>"June 15"</f>
        <v>June 15</v>
      </c>
    </row>
    <row r="134" spans="1:3" ht="291.75" customHeight="1" x14ac:dyDescent="0.25">
      <c r="B134" t="s">
        <v>142</v>
      </c>
      <c r="C134" s="5" t="str">
        <f>"Jan 15"</f>
        <v>Jan 15</v>
      </c>
    </row>
    <row r="135" spans="1:3" ht="15.75" x14ac:dyDescent="0.25">
      <c r="A135" s="4">
        <f>COUNTIF('Regents History '!$C:$C,'Standards with Questions'!B135)</f>
        <v>0</v>
      </c>
      <c r="B135" t="s">
        <v>148</v>
      </c>
      <c r="C135" s="2" t="s">
        <v>147</v>
      </c>
    </row>
    <row r="136" spans="1:3" x14ac:dyDescent="0.25">
      <c r="B136" t="s">
        <v>148</v>
      </c>
      <c r="C136" s="1" t="s">
        <v>151</v>
      </c>
    </row>
    <row r="137" spans="1:3" ht="45" x14ac:dyDescent="0.25">
      <c r="B137" t="s">
        <v>148</v>
      </c>
      <c r="C137" s="1" t="s">
        <v>149</v>
      </c>
    </row>
    <row r="138" spans="1:3" x14ac:dyDescent="0.25">
      <c r="B138" t="s">
        <v>148</v>
      </c>
      <c r="C138" s="1" t="s">
        <v>150</v>
      </c>
    </row>
    <row r="139" spans="1:3" ht="75" x14ac:dyDescent="0.25">
      <c r="B139" t="s">
        <v>148</v>
      </c>
      <c r="C139" s="1" t="s">
        <v>154</v>
      </c>
    </row>
    <row r="140" spans="1:3" ht="15.75" x14ac:dyDescent="0.25">
      <c r="A140" s="4">
        <f>COUNTIF('Regents History '!$C:$C,'Standards with Questions'!B140)</f>
        <v>0</v>
      </c>
      <c r="B140" t="s">
        <v>153</v>
      </c>
      <c r="C140" s="2" t="s">
        <v>152</v>
      </c>
    </row>
    <row r="141" spans="1:3" x14ac:dyDescent="0.25">
      <c r="B141" t="s">
        <v>153</v>
      </c>
      <c r="C141" s="1" t="s">
        <v>155</v>
      </c>
    </row>
    <row r="142" spans="1:3" ht="75" x14ac:dyDescent="0.25">
      <c r="B142" t="s">
        <v>153</v>
      </c>
      <c r="C142" s="1" t="s">
        <v>156</v>
      </c>
    </row>
    <row r="143" spans="1:3" x14ac:dyDescent="0.25">
      <c r="B143" t="s">
        <v>153</v>
      </c>
      <c r="C143" s="1" t="s">
        <v>157</v>
      </c>
    </row>
    <row r="144" spans="1:3" ht="60" x14ac:dyDescent="0.25">
      <c r="B144" t="s">
        <v>153</v>
      </c>
      <c r="C144" s="1" t="s">
        <v>158</v>
      </c>
    </row>
    <row r="145" spans="1:3" ht="15.75" x14ac:dyDescent="0.25">
      <c r="A145" s="4">
        <f>COUNTIF('Regents History '!$C:$C,'Standards with Questions'!B145)</f>
        <v>28</v>
      </c>
      <c r="B145" t="s">
        <v>169</v>
      </c>
      <c r="C145" s="2" t="s">
        <v>159</v>
      </c>
    </row>
    <row r="146" spans="1:3" x14ac:dyDescent="0.25">
      <c r="B146" t="s">
        <v>169</v>
      </c>
      <c r="C146" s="1" t="s">
        <v>160</v>
      </c>
    </row>
    <row r="147" spans="1:3" ht="45" x14ac:dyDescent="0.25">
      <c r="B147" t="s">
        <v>169</v>
      </c>
      <c r="C147" s="1" t="s">
        <v>161</v>
      </c>
    </row>
    <row r="148" spans="1:3" x14ac:dyDescent="0.25">
      <c r="B148" t="s">
        <v>169</v>
      </c>
      <c r="C148" s="1" t="s">
        <v>162</v>
      </c>
    </row>
    <row r="149" spans="1:3" ht="45" x14ac:dyDescent="0.25">
      <c r="B149" t="s">
        <v>169</v>
      </c>
      <c r="C149" s="1" t="s">
        <v>163</v>
      </c>
    </row>
    <row r="150" spans="1:3" x14ac:dyDescent="0.25">
      <c r="B150" t="s">
        <v>169</v>
      </c>
      <c r="C150" s="1" t="s">
        <v>164</v>
      </c>
    </row>
    <row r="151" spans="1:3" ht="75" x14ac:dyDescent="0.25">
      <c r="B151" t="s">
        <v>169</v>
      </c>
      <c r="C151" s="1" t="s">
        <v>165</v>
      </c>
    </row>
    <row r="152" spans="1:3" x14ac:dyDescent="0.25">
      <c r="B152" t="s">
        <v>169</v>
      </c>
      <c r="C152" s="1" t="s">
        <v>166</v>
      </c>
    </row>
    <row r="153" spans="1:3" ht="45" x14ac:dyDescent="0.25">
      <c r="B153" t="s">
        <v>169</v>
      </c>
      <c r="C153" s="1" t="s">
        <v>167</v>
      </c>
    </row>
    <row r="154" spans="1:3" ht="75" x14ac:dyDescent="0.25">
      <c r="B154" t="s">
        <v>169</v>
      </c>
      <c r="C154" s="1" t="s">
        <v>168</v>
      </c>
    </row>
    <row r="155" spans="1:3" ht="369" customHeight="1" x14ac:dyDescent="0.25">
      <c r="B155" t="s">
        <v>169</v>
      </c>
      <c r="C155" s="5" t="str">
        <f t="shared" ref="C155:C159" si="7">"AUG 15"</f>
        <v>AUG 15</v>
      </c>
    </row>
    <row r="156" spans="1:3" ht="226.5" customHeight="1" x14ac:dyDescent="0.25">
      <c r="B156" t="s">
        <v>169</v>
      </c>
      <c r="C156" s="5" t="str">
        <f t="shared" si="7"/>
        <v>AUG 15</v>
      </c>
    </row>
    <row r="157" spans="1:3" ht="345" customHeight="1" x14ac:dyDescent="0.25">
      <c r="B157" t="s">
        <v>169</v>
      </c>
      <c r="C157" s="5" t="str">
        <f t="shared" si="7"/>
        <v>AUG 15</v>
      </c>
    </row>
    <row r="158" spans="1:3" ht="265.5" customHeight="1" x14ac:dyDescent="0.25">
      <c r="B158" t="s">
        <v>169</v>
      </c>
      <c r="C158" s="5" t="str">
        <f t="shared" si="7"/>
        <v>AUG 15</v>
      </c>
    </row>
    <row r="159" spans="1:3" ht="234" customHeight="1" x14ac:dyDescent="0.25">
      <c r="B159" t="s">
        <v>169</v>
      </c>
      <c r="C159" s="5" t="str">
        <f t="shared" si="7"/>
        <v>AUG 15</v>
      </c>
    </row>
    <row r="160" spans="1:3" ht="409.5" customHeight="1" x14ac:dyDescent="0.25">
      <c r="B160" t="s">
        <v>169</v>
      </c>
      <c r="C160" s="5" t="str">
        <f t="shared" ref="C160:C165" si="8">"June 15"</f>
        <v>June 15</v>
      </c>
    </row>
    <row r="161" spans="2:5" ht="364.5" customHeight="1" x14ac:dyDescent="0.25">
      <c r="B161" t="s">
        <v>169</v>
      </c>
      <c r="C161" s="5" t="str">
        <f t="shared" si="8"/>
        <v>June 15</v>
      </c>
    </row>
    <row r="162" spans="2:5" ht="282" customHeight="1" x14ac:dyDescent="0.25">
      <c r="B162" t="s">
        <v>169</v>
      </c>
      <c r="C162" s="5" t="str">
        <f t="shared" si="8"/>
        <v>June 15</v>
      </c>
    </row>
    <row r="163" spans="2:5" ht="198" customHeight="1" x14ac:dyDescent="0.25">
      <c r="B163" t="s">
        <v>169</v>
      </c>
      <c r="C163" s="5" t="str">
        <f t="shared" si="8"/>
        <v>June 15</v>
      </c>
    </row>
    <row r="164" spans="2:5" ht="292.5" customHeight="1" x14ac:dyDescent="0.25">
      <c r="B164" t="s">
        <v>169</v>
      </c>
      <c r="C164" s="5" t="str">
        <f t="shared" si="8"/>
        <v>June 15</v>
      </c>
    </row>
    <row r="165" spans="2:5" ht="273" customHeight="1" x14ac:dyDescent="0.25">
      <c r="B165" t="s">
        <v>169</v>
      </c>
      <c r="C165" s="5" t="str">
        <f t="shared" si="8"/>
        <v>June 15</v>
      </c>
    </row>
    <row r="166" spans="2:5" ht="213" customHeight="1" x14ac:dyDescent="0.25">
      <c r="B166" t="s">
        <v>169</v>
      </c>
      <c r="C166" s="5" t="str">
        <f t="shared" ref="C166:C171" si="9">"Jan 15"</f>
        <v>Jan 15</v>
      </c>
    </row>
    <row r="167" spans="2:5" ht="196.5" customHeight="1" x14ac:dyDescent="0.25">
      <c r="B167" t="s">
        <v>169</v>
      </c>
      <c r="C167" s="5" t="str">
        <f t="shared" si="9"/>
        <v>Jan 15</v>
      </c>
    </row>
    <row r="168" spans="2:5" ht="196.5" customHeight="1" x14ac:dyDescent="0.25">
      <c r="B168" t="s">
        <v>169</v>
      </c>
      <c r="C168" s="5" t="str">
        <f t="shared" si="9"/>
        <v>Jan 15</v>
      </c>
      <c r="E168" t="s">
        <v>493</v>
      </c>
    </row>
    <row r="169" spans="2:5" ht="202.5" customHeight="1" x14ac:dyDescent="0.25">
      <c r="B169" t="s">
        <v>169</v>
      </c>
      <c r="C169" s="5" t="str">
        <f t="shared" si="9"/>
        <v>Jan 15</v>
      </c>
    </row>
    <row r="170" spans="2:5" ht="202.5" customHeight="1" x14ac:dyDescent="0.25">
      <c r="B170" t="s">
        <v>169</v>
      </c>
      <c r="C170" s="5" t="str">
        <f t="shared" si="9"/>
        <v>Jan 15</v>
      </c>
      <c r="E170" t="s">
        <v>494</v>
      </c>
    </row>
    <row r="171" spans="2:5" ht="202.5" customHeight="1" x14ac:dyDescent="0.25">
      <c r="B171" t="s">
        <v>169</v>
      </c>
      <c r="C171" s="5" t="str">
        <f t="shared" si="9"/>
        <v>Jan 15</v>
      </c>
    </row>
    <row r="172" spans="2:5" ht="157.5" customHeight="1" x14ac:dyDescent="0.25">
      <c r="B172" t="s">
        <v>169</v>
      </c>
      <c r="C172" s="5" t="str">
        <f t="shared" ref="C172:C177" si="10">"Aug 14"</f>
        <v>Aug 14</v>
      </c>
    </row>
    <row r="173" spans="2:5" ht="408.75" customHeight="1" x14ac:dyDescent="0.25">
      <c r="B173" t="s">
        <v>169</v>
      </c>
      <c r="C173" s="5" t="str">
        <f t="shared" si="10"/>
        <v>Aug 14</v>
      </c>
      <c r="E173" t="s">
        <v>493</v>
      </c>
    </row>
    <row r="174" spans="2:5" ht="232.5" customHeight="1" x14ac:dyDescent="0.25">
      <c r="B174" t="s">
        <v>169</v>
      </c>
      <c r="C174" s="5" t="str">
        <f t="shared" si="10"/>
        <v>Aug 14</v>
      </c>
    </row>
    <row r="175" spans="2:5" ht="232.5" customHeight="1" x14ac:dyDescent="0.25">
      <c r="B175" t="s">
        <v>169</v>
      </c>
      <c r="C175" s="5" t="str">
        <f t="shared" si="10"/>
        <v>Aug 14</v>
      </c>
    </row>
    <row r="176" spans="2:5" ht="232.5" customHeight="1" x14ac:dyDescent="0.25">
      <c r="B176" t="s">
        <v>169</v>
      </c>
      <c r="C176" s="5" t="str">
        <f t="shared" si="10"/>
        <v>Aug 14</v>
      </c>
      <c r="E176" t="s">
        <v>493</v>
      </c>
    </row>
    <row r="177" spans="1:5" ht="408.75" customHeight="1" x14ac:dyDescent="0.25">
      <c r="B177" t="s">
        <v>169</v>
      </c>
      <c r="C177" s="5" t="str">
        <f t="shared" si="10"/>
        <v>Aug 14</v>
      </c>
      <c r="E177" t="s">
        <v>493</v>
      </c>
    </row>
    <row r="178" spans="1:5" ht="190.5" customHeight="1" x14ac:dyDescent="0.25">
      <c r="B178" t="s">
        <v>169</v>
      </c>
      <c r="C178" s="5" t="str">
        <f t="shared" ref="C178:C182" si="11">"June 14"</f>
        <v>June 14</v>
      </c>
    </row>
    <row r="179" spans="1:5" ht="190.5" customHeight="1" x14ac:dyDescent="0.25">
      <c r="B179" t="s">
        <v>169</v>
      </c>
      <c r="C179" s="5" t="str">
        <f t="shared" si="11"/>
        <v>June 14</v>
      </c>
      <c r="E179" t="s">
        <v>493</v>
      </c>
    </row>
    <row r="180" spans="1:5" ht="190.5" customHeight="1" x14ac:dyDescent="0.25">
      <c r="B180" t="s">
        <v>169</v>
      </c>
      <c r="C180" s="5" t="str">
        <f t="shared" si="11"/>
        <v>June 14</v>
      </c>
    </row>
    <row r="181" spans="1:5" ht="408.75" customHeight="1" x14ac:dyDescent="0.25">
      <c r="B181" t="s">
        <v>169</v>
      </c>
      <c r="C181" s="5" t="str">
        <f t="shared" si="11"/>
        <v>June 14</v>
      </c>
    </row>
    <row r="182" spans="1:5" ht="408.75" customHeight="1" x14ac:dyDescent="0.25">
      <c r="B182" t="s">
        <v>169</v>
      </c>
      <c r="C182" s="5" t="str">
        <f t="shared" si="11"/>
        <v>June 14</v>
      </c>
      <c r="E182" t="s">
        <v>493</v>
      </c>
    </row>
    <row r="183" spans="1:5" ht="31.5" x14ac:dyDescent="0.25">
      <c r="A183" s="4">
        <f>COUNTIF('Regents History '!$C:$C,'Standards with Questions'!B183)</f>
        <v>2</v>
      </c>
      <c r="B183" t="s">
        <v>175</v>
      </c>
      <c r="C183" s="2" t="s">
        <v>170</v>
      </c>
    </row>
    <row r="184" spans="1:5" x14ac:dyDescent="0.25">
      <c r="B184" t="s">
        <v>175</v>
      </c>
      <c r="C184" s="1" t="s">
        <v>171</v>
      </c>
    </row>
    <row r="185" spans="1:5" ht="60" x14ac:dyDescent="0.25">
      <c r="B185" t="s">
        <v>175</v>
      </c>
      <c r="C185" s="1" t="s">
        <v>172</v>
      </c>
    </row>
    <row r="186" spans="1:5" x14ac:dyDescent="0.25">
      <c r="B186" t="s">
        <v>175</v>
      </c>
      <c r="C186" s="1" t="s">
        <v>173</v>
      </c>
    </row>
    <row r="187" spans="1:5" ht="30" x14ac:dyDescent="0.25">
      <c r="B187" t="s">
        <v>175</v>
      </c>
      <c r="C187" s="1" t="s">
        <v>174</v>
      </c>
    </row>
    <row r="188" spans="1:5" ht="252" customHeight="1" x14ac:dyDescent="0.25">
      <c r="B188" t="s">
        <v>175</v>
      </c>
      <c r="C188" s="5" t="str">
        <f>"June 15"</f>
        <v>June 15</v>
      </c>
    </row>
    <row r="189" spans="1:5" ht="183" customHeight="1" x14ac:dyDescent="0.25">
      <c r="B189" t="s">
        <v>175</v>
      </c>
      <c r="C189" s="5" t="str">
        <f>"June 14"</f>
        <v>June 14</v>
      </c>
    </row>
    <row r="190" spans="1:5" ht="15.75" x14ac:dyDescent="0.25">
      <c r="A190" s="4">
        <f>COUNTIF('Regents History '!$C:$C,'Standards with Questions'!B190)</f>
        <v>18</v>
      </c>
      <c r="B190" t="s">
        <v>176</v>
      </c>
      <c r="C190" s="2" t="s">
        <v>177</v>
      </c>
    </row>
    <row r="191" spans="1:5" x14ac:dyDescent="0.25">
      <c r="B191" t="s">
        <v>176</v>
      </c>
      <c r="C191" s="1" t="s">
        <v>178</v>
      </c>
    </row>
    <row r="192" spans="1:5" ht="30" x14ac:dyDescent="0.25">
      <c r="B192" t="s">
        <v>176</v>
      </c>
      <c r="C192" s="1" t="s">
        <v>179</v>
      </c>
    </row>
    <row r="193" spans="2:5" x14ac:dyDescent="0.25">
      <c r="B193" t="s">
        <v>176</v>
      </c>
      <c r="C193" s="1" t="s">
        <v>180</v>
      </c>
    </row>
    <row r="194" spans="2:5" x14ac:dyDescent="0.25">
      <c r="B194" t="s">
        <v>176</v>
      </c>
      <c r="C194" s="1" t="s">
        <v>181</v>
      </c>
    </row>
    <row r="195" spans="2:5" x14ac:dyDescent="0.25">
      <c r="B195" t="s">
        <v>176</v>
      </c>
      <c r="C195" s="1" t="s">
        <v>182</v>
      </c>
    </row>
    <row r="196" spans="2:5" ht="45" x14ac:dyDescent="0.25">
      <c r="B196" t="s">
        <v>176</v>
      </c>
      <c r="C196" s="1" t="s">
        <v>183</v>
      </c>
    </row>
    <row r="197" spans="2:5" x14ac:dyDescent="0.25">
      <c r="B197" t="s">
        <v>176</v>
      </c>
      <c r="C197" s="1" t="s">
        <v>184</v>
      </c>
    </row>
    <row r="198" spans="2:5" ht="75" x14ac:dyDescent="0.25">
      <c r="B198" t="s">
        <v>176</v>
      </c>
      <c r="C198" s="1" t="s">
        <v>185</v>
      </c>
    </row>
    <row r="199" spans="2:5" ht="334.5" customHeight="1" x14ac:dyDescent="0.25">
      <c r="B199" t="s">
        <v>176</v>
      </c>
      <c r="C199" s="5" t="str">
        <f t="shared" ref="C199:C201" si="12">"AUG 15"</f>
        <v>AUG 15</v>
      </c>
    </row>
    <row r="200" spans="2:5" ht="82.5" customHeight="1" x14ac:dyDescent="0.25">
      <c r="B200" t="s">
        <v>176</v>
      </c>
      <c r="C200" s="5" t="str">
        <f t="shared" si="12"/>
        <v>AUG 15</v>
      </c>
    </row>
    <row r="201" spans="2:5" ht="109.5" customHeight="1" x14ac:dyDescent="0.25">
      <c r="B201" t="s">
        <v>176</v>
      </c>
      <c r="C201" s="5" t="str">
        <f t="shared" si="12"/>
        <v>AUG 15</v>
      </c>
    </row>
    <row r="202" spans="2:5" ht="84" customHeight="1" x14ac:dyDescent="0.25">
      <c r="B202" t="s">
        <v>176</v>
      </c>
      <c r="C202" s="5" t="str">
        <f t="shared" ref="C202:C204" si="13">"June 15"</f>
        <v>June 15</v>
      </c>
    </row>
    <row r="203" spans="2:5" ht="144" customHeight="1" x14ac:dyDescent="0.25">
      <c r="B203" t="s">
        <v>176</v>
      </c>
      <c r="C203" s="5" t="str">
        <f t="shared" si="13"/>
        <v>June 15</v>
      </c>
    </row>
    <row r="204" spans="2:5" ht="220.5" customHeight="1" x14ac:dyDescent="0.25">
      <c r="B204" t="s">
        <v>176</v>
      </c>
      <c r="C204" s="5" t="str">
        <f t="shared" si="13"/>
        <v>June 15</v>
      </c>
    </row>
    <row r="205" spans="2:5" ht="110.25" customHeight="1" x14ac:dyDescent="0.25">
      <c r="B205" t="s">
        <v>176</v>
      </c>
      <c r="C205" s="5" t="str">
        <f t="shared" ref="C205:C207" si="14">"Jan 15"</f>
        <v>Jan 15</v>
      </c>
    </row>
    <row r="206" spans="2:5" ht="153" customHeight="1" x14ac:dyDescent="0.25">
      <c r="B206" t="s">
        <v>176</v>
      </c>
      <c r="C206" s="5" t="str">
        <f t="shared" si="14"/>
        <v>Jan 15</v>
      </c>
    </row>
    <row r="207" spans="2:5" ht="108" customHeight="1" x14ac:dyDescent="0.25">
      <c r="B207" t="s">
        <v>176</v>
      </c>
      <c r="C207" s="5" t="str">
        <f t="shared" si="14"/>
        <v>Jan 15</v>
      </c>
    </row>
    <row r="208" spans="2:5" ht="108" customHeight="1" x14ac:dyDescent="0.25">
      <c r="B208" t="s">
        <v>176</v>
      </c>
      <c r="C208" s="5" t="str">
        <f t="shared" ref="C208:C211" si="15">"Aug 14"</f>
        <v>Aug 14</v>
      </c>
      <c r="E208" t="s">
        <v>495</v>
      </c>
    </row>
    <row r="209" spans="1:5" ht="139.5" customHeight="1" x14ac:dyDescent="0.25">
      <c r="B209" t="s">
        <v>176</v>
      </c>
      <c r="C209" s="5" t="str">
        <f t="shared" si="15"/>
        <v>Aug 14</v>
      </c>
      <c r="E209" t="s">
        <v>495</v>
      </c>
    </row>
    <row r="210" spans="1:5" ht="139.5" customHeight="1" x14ac:dyDescent="0.25">
      <c r="B210" t="s">
        <v>176</v>
      </c>
      <c r="C210" s="5" t="str">
        <f t="shared" si="15"/>
        <v>Aug 14</v>
      </c>
      <c r="E210" t="s">
        <v>495</v>
      </c>
    </row>
    <row r="211" spans="1:5" ht="300.75" customHeight="1" x14ac:dyDescent="0.25">
      <c r="B211" t="s">
        <v>176</v>
      </c>
      <c r="C211" s="5" t="str">
        <f t="shared" si="15"/>
        <v>Aug 14</v>
      </c>
    </row>
    <row r="212" spans="1:5" ht="141" customHeight="1" x14ac:dyDescent="0.25">
      <c r="B212" t="s">
        <v>176</v>
      </c>
      <c r="C212" s="5" t="str">
        <f t="shared" ref="C212:C216" si="16">"June 14"</f>
        <v>June 14</v>
      </c>
      <c r="E212" t="s">
        <v>495</v>
      </c>
    </row>
    <row r="213" spans="1:5" ht="141" customHeight="1" x14ac:dyDescent="0.25">
      <c r="B213" t="s">
        <v>176</v>
      </c>
      <c r="C213" s="5" t="str">
        <f t="shared" si="16"/>
        <v>June 14</v>
      </c>
    </row>
    <row r="214" spans="1:5" ht="141" customHeight="1" x14ac:dyDescent="0.25">
      <c r="B214" t="s">
        <v>176</v>
      </c>
      <c r="C214" s="5" t="str">
        <f t="shared" si="16"/>
        <v>June 14</v>
      </c>
    </row>
    <row r="215" spans="1:5" ht="141" customHeight="1" x14ac:dyDescent="0.25">
      <c r="B215" t="s">
        <v>176</v>
      </c>
      <c r="C215" s="5" t="str">
        <f t="shared" si="16"/>
        <v>June 14</v>
      </c>
      <c r="E215" t="s">
        <v>495</v>
      </c>
    </row>
    <row r="216" spans="1:5" ht="297.75" customHeight="1" x14ac:dyDescent="0.25">
      <c r="B216" t="s">
        <v>176</v>
      </c>
      <c r="C216" s="5" t="str">
        <f t="shared" si="16"/>
        <v>June 14</v>
      </c>
      <c r="E216" t="s">
        <v>494</v>
      </c>
    </row>
    <row r="217" spans="1:5" ht="47.25" customHeight="1" x14ac:dyDescent="0.25">
      <c r="A217" s="4">
        <f>COUNTIF('Regents History '!$C:$C,'Standards with Questions'!B217)</f>
        <v>5</v>
      </c>
      <c r="B217" t="s">
        <v>187</v>
      </c>
      <c r="C217" s="2" t="s">
        <v>186</v>
      </c>
    </row>
    <row r="218" spans="1:5" x14ac:dyDescent="0.25">
      <c r="B218" t="s">
        <v>187</v>
      </c>
      <c r="C218" s="1" t="s">
        <v>188</v>
      </c>
    </row>
    <row r="219" spans="1:5" ht="45" x14ac:dyDescent="0.25">
      <c r="B219" t="s">
        <v>187</v>
      </c>
      <c r="C219" s="1" t="s">
        <v>189</v>
      </c>
    </row>
    <row r="220" spans="1:5" x14ac:dyDescent="0.25">
      <c r="B220" t="s">
        <v>187</v>
      </c>
      <c r="C220" s="1" t="s">
        <v>190</v>
      </c>
    </row>
    <row r="221" spans="1:5" ht="30" x14ac:dyDescent="0.25">
      <c r="B221" t="s">
        <v>187</v>
      </c>
      <c r="C221" s="1" t="s">
        <v>191</v>
      </c>
    </row>
    <row r="222" spans="1:5" x14ac:dyDescent="0.25">
      <c r="B222" t="s">
        <v>187</v>
      </c>
      <c r="C222" s="1" t="s">
        <v>192</v>
      </c>
    </row>
    <row r="223" spans="1:5" ht="60" x14ac:dyDescent="0.25">
      <c r="B223" t="s">
        <v>187</v>
      </c>
      <c r="C223" s="1" t="s">
        <v>197</v>
      </c>
    </row>
    <row r="224" spans="1:5" x14ac:dyDescent="0.25">
      <c r="B224" t="s">
        <v>187</v>
      </c>
      <c r="C224" s="1" t="s">
        <v>193</v>
      </c>
    </row>
    <row r="225" spans="1:5" ht="30" x14ac:dyDescent="0.25">
      <c r="B225" t="s">
        <v>187</v>
      </c>
      <c r="C225" s="1" t="s">
        <v>194</v>
      </c>
    </row>
    <row r="226" spans="1:5" x14ac:dyDescent="0.25">
      <c r="B226" t="s">
        <v>187</v>
      </c>
      <c r="C226" s="1" t="s">
        <v>195</v>
      </c>
    </row>
    <row r="227" spans="1:5" ht="45" x14ac:dyDescent="0.25">
      <c r="B227" t="s">
        <v>187</v>
      </c>
      <c r="C227" s="1" t="s">
        <v>196</v>
      </c>
    </row>
    <row r="228" spans="1:5" ht="133.5" customHeight="1" x14ac:dyDescent="0.25">
      <c r="B228" t="s">
        <v>187</v>
      </c>
      <c r="C228" s="5" t="str">
        <f>"AUG 15"</f>
        <v>AUG 15</v>
      </c>
    </row>
    <row r="229" spans="1:5" ht="298.5" customHeight="1" x14ac:dyDescent="0.25">
      <c r="B229" t="s">
        <v>187</v>
      </c>
      <c r="C229" s="5" t="str">
        <f t="shared" ref="C229:C230" si="17">"June 15"</f>
        <v>June 15</v>
      </c>
    </row>
    <row r="230" spans="1:5" ht="165" customHeight="1" x14ac:dyDescent="0.25">
      <c r="B230" t="s">
        <v>187</v>
      </c>
      <c r="C230" s="5" t="str">
        <f t="shared" si="17"/>
        <v>June 15</v>
      </c>
    </row>
    <row r="231" spans="1:5" ht="203.25" customHeight="1" x14ac:dyDescent="0.25">
      <c r="B231" t="s">
        <v>187</v>
      </c>
      <c r="C231" s="5" t="str">
        <f>"Aug 14"</f>
        <v>Aug 14</v>
      </c>
      <c r="E231" t="s">
        <v>495</v>
      </c>
    </row>
    <row r="232" spans="1:5" ht="203.25" customHeight="1" x14ac:dyDescent="0.25">
      <c r="B232" t="s">
        <v>187</v>
      </c>
      <c r="C232" s="5" t="str">
        <f>"June 14"</f>
        <v>June 14</v>
      </c>
    </row>
    <row r="233" spans="1:5" ht="15.75" x14ac:dyDescent="0.25">
      <c r="A233" s="4">
        <f>COUNTIF('Regents History '!$C:$C,'Standards with Questions'!B233)</f>
        <v>14</v>
      </c>
      <c r="B233" t="s">
        <v>199</v>
      </c>
      <c r="C233" s="2" t="s">
        <v>198</v>
      </c>
    </row>
    <row r="234" spans="1:5" x14ac:dyDescent="0.25">
      <c r="B234" t="s">
        <v>199</v>
      </c>
      <c r="C234" s="1" t="s">
        <v>200</v>
      </c>
    </row>
    <row r="235" spans="1:5" ht="45" x14ac:dyDescent="0.25">
      <c r="B235" t="s">
        <v>199</v>
      </c>
      <c r="C235" s="1" t="s">
        <v>201</v>
      </c>
    </row>
    <row r="236" spans="1:5" x14ac:dyDescent="0.25">
      <c r="B236" t="s">
        <v>199</v>
      </c>
      <c r="C236" s="1" t="s">
        <v>202</v>
      </c>
    </row>
    <row r="237" spans="1:5" ht="105" x14ac:dyDescent="0.25">
      <c r="B237" t="s">
        <v>199</v>
      </c>
      <c r="C237" s="1" t="s">
        <v>203</v>
      </c>
    </row>
    <row r="238" spans="1:5" x14ac:dyDescent="0.25">
      <c r="B238" t="s">
        <v>199</v>
      </c>
      <c r="C238" s="1" t="s">
        <v>204</v>
      </c>
    </row>
    <row r="239" spans="1:5" ht="60" x14ac:dyDescent="0.25">
      <c r="B239" t="s">
        <v>199</v>
      </c>
      <c r="C239" s="1" t="s">
        <v>205</v>
      </c>
    </row>
    <row r="240" spans="1:5" ht="372" customHeight="1" x14ac:dyDescent="0.25">
      <c r="B240" t="s">
        <v>199</v>
      </c>
      <c r="C240" s="5" t="str">
        <f t="shared" ref="C240:C242" si="18">"AUG 15"</f>
        <v>AUG 15</v>
      </c>
    </row>
    <row r="241" spans="1:5" ht="136.5" customHeight="1" x14ac:dyDescent="0.25">
      <c r="B241" t="s">
        <v>199</v>
      </c>
      <c r="C241" s="5" t="str">
        <f t="shared" si="18"/>
        <v>AUG 15</v>
      </c>
    </row>
    <row r="242" spans="1:5" ht="409.5" customHeight="1" x14ac:dyDescent="0.25">
      <c r="B242" t="s">
        <v>199</v>
      </c>
      <c r="C242" s="5" t="str">
        <f t="shared" si="18"/>
        <v>AUG 15</v>
      </c>
    </row>
    <row r="243" spans="1:5" ht="183" customHeight="1" x14ac:dyDescent="0.25">
      <c r="B243" t="s">
        <v>199</v>
      </c>
      <c r="C243" s="5" t="str">
        <f t="shared" ref="C243:C244" si="19">"June 15"</f>
        <v>June 15</v>
      </c>
    </row>
    <row r="244" spans="1:5" ht="334.5" customHeight="1" x14ac:dyDescent="0.25">
      <c r="B244" t="s">
        <v>199</v>
      </c>
      <c r="C244" s="5" t="str">
        <f t="shared" si="19"/>
        <v>June 15</v>
      </c>
    </row>
    <row r="245" spans="1:5" ht="139.5" customHeight="1" x14ac:dyDescent="0.25">
      <c r="B245" t="s">
        <v>199</v>
      </c>
      <c r="C245" s="5" t="str">
        <f t="shared" ref="C245:C247" si="20">"Jan 15"</f>
        <v>Jan 15</v>
      </c>
      <c r="E245" t="s">
        <v>493</v>
      </c>
    </row>
    <row r="246" spans="1:5" ht="228" customHeight="1" x14ac:dyDescent="0.25">
      <c r="B246" t="s">
        <v>199</v>
      </c>
      <c r="C246" s="5" t="str">
        <f t="shared" si="20"/>
        <v>Jan 15</v>
      </c>
    </row>
    <row r="247" spans="1:5" ht="409.5" customHeight="1" x14ac:dyDescent="0.25">
      <c r="B247" t="s">
        <v>199</v>
      </c>
      <c r="C247" s="5" t="str">
        <f t="shared" si="20"/>
        <v>Jan 15</v>
      </c>
      <c r="E247" t="s">
        <v>495</v>
      </c>
    </row>
    <row r="248" spans="1:5" ht="153" customHeight="1" x14ac:dyDescent="0.25">
      <c r="B248" t="s">
        <v>199</v>
      </c>
      <c r="C248" s="5" t="str">
        <f t="shared" ref="C248:C250" si="21">"Aug 14"</f>
        <v>Aug 14</v>
      </c>
      <c r="E248" t="s">
        <v>493</v>
      </c>
    </row>
    <row r="249" spans="1:5" ht="409.5" customHeight="1" x14ac:dyDescent="0.25">
      <c r="B249" t="s">
        <v>199</v>
      </c>
      <c r="C249" s="5" t="str">
        <f t="shared" si="21"/>
        <v>Aug 14</v>
      </c>
    </row>
    <row r="250" spans="1:5" ht="409.5" customHeight="1" x14ac:dyDescent="0.25">
      <c r="B250" t="s">
        <v>199</v>
      </c>
      <c r="C250" s="5" t="str">
        <f t="shared" si="21"/>
        <v>Aug 14</v>
      </c>
      <c r="E250" t="s">
        <v>493</v>
      </c>
    </row>
    <row r="251" spans="1:5" ht="409.5" customHeight="1" x14ac:dyDescent="0.25">
      <c r="B251" t="s">
        <v>199</v>
      </c>
      <c r="C251" s="5" t="str">
        <f t="shared" ref="C251:C253" si="22">"June 14"</f>
        <v>June 14</v>
      </c>
    </row>
    <row r="252" spans="1:5" ht="409.5" customHeight="1" x14ac:dyDescent="0.25">
      <c r="B252" t="s">
        <v>199</v>
      </c>
      <c r="C252" s="5" t="str">
        <f t="shared" si="22"/>
        <v>June 14</v>
      </c>
      <c r="E252" t="s">
        <v>493</v>
      </c>
    </row>
    <row r="253" spans="1:5" ht="409.5" customHeight="1" x14ac:dyDescent="0.25">
      <c r="B253" t="s">
        <v>199</v>
      </c>
      <c r="C253" s="5" t="str">
        <f t="shared" si="22"/>
        <v>June 14</v>
      </c>
      <c r="E253" t="s">
        <v>493</v>
      </c>
    </row>
    <row r="254" spans="1:5" ht="31.5" x14ac:dyDescent="0.25">
      <c r="A254" s="4">
        <f>COUNTIF('Regents History '!$C:$C,'Standards with Questions'!B254)</f>
        <v>15</v>
      </c>
      <c r="B254" t="s">
        <v>210</v>
      </c>
      <c r="C254" s="2" t="s">
        <v>218</v>
      </c>
    </row>
    <row r="255" spans="1:5" x14ac:dyDescent="0.25">
      <c r="B255" t="s">
        <v>210</v>
      </c>
      <c r="C255" s="1" t="s">
        <v>219</v>
      </c>
    </row>
    <row r="256" spans="1:5" ht="90" x14ac:dyDescent="0.25">
      <c r="B256" t="s">
        <v>210</v>
      </c>
      <c r="C256" s="1" t="s">
        <v>220</v>
      </c>
    </row>
    <row r="257" spans="2:5" x14ac:dyDescent="0.25">
      <c r="B257" t="s">
        <v>210</v>
      </c>
      <c r="C257" s="1" t="s">
        <v>221</v>
      </c>
    </row>
    <row r="258" spans="2:5" ht="45" x14ac:dyDescent="0.25">
      <c r="B258" t="s">
        <v>210</v>
      </c>
      <c r="C258" s="1" t="s">
        <v>222</v>
      </c>
    </row>
    <row r="259" spans="2:5" x14ac:dyDescent="0.25">
      <c r="B259" t="s">
        <v>210</v>
      </c>
      <c r="C259" s="1" t="s">
        <v>223</v>
      </c>
    </row>
    <row r="260" spans="2:5" ht="60" x14ac:dyDescent="0.25">
      <c r="B260" t="s">
        <v>210</v>
      </c>
      <c r="C260" s="1" t="s">
        <v>224</v>
      </c>
    </row>
    <row r="261" spans="2:5" ht="211.5" customHeight="1" x14ac:dyDescent="0.25">
      <c r="B261" t="s">
        <v>210</v>
      </c>
      <c r="C261" s="5" t="str">
        <f t="shared" ref="C261:C263" si="23">"AUG 15"</f>
        <v>AUG 15</v>
      </c>
    </row>
    <row r="262" spans="2:5" ht="262.5" customHeight="1" x14ac:dyDescent="0.25">
      <c r="B262" t="s">
        <v>210</v>
      </c>
      <c r="C262" s="5" t="str">
        <f t="shared" si="23"/>
        <v>AUG 15</v>
      </c>
    </row>
    <row r="263" spans="2:5" ht="351" customHeight="1" x14ac:dyDescent="0.25">
      <c r="B263" t="s">
        <v>210</v>
      </c>
      <c r="C263" s="5" t="str">
        <f t="shared" si="23"/>
        <v>AUG 15</v>
      </c>
    </row>
    <row r="264" spans="2:5" ht="409.5" customHeight="1" x14ac:dyDescent="0.25">
      <c r="B264" t="s">
        <v>210</v>
      </c>
      <c r="C264" s="5" t="str">
        <f t="shared" ref="C264:C266" si="24">"June 15"</f>
        <v>June 15</v>
      </c>
    </row>
    <row r="265" spans="2:5" ht="241.5" customHeight="1" x14ac:dyDescent="0.25">
      <c r="B265" t="s">
        <v>210</v>
      </c>
      <c r="C265" s="5" t="str">
        <f t="shared" si="24"/>
        <v>June 15</v>
      </c>
    </row>
    <row r="266" spans="2:5" ht="171" customHeight="1" x14ac:dyDescent="0.25">
      <c r="B266" t="s">
        <v>210</v>
      </c>
      <c r="C266" s="5" t="str">
        <f t="shared" si="24"/>
        <v>June 15</v>
      </c>
    </row>
    <row r="267" spans="2:5" ht="153.75" customHeight="1" x14ac:dyDescent="0.25">
      <c r="B267" t="s">
        <v>210</v>
      </c>
      <c r="C267" s="5" t="str">
        <f t="shared" ref="C267:C269" si="25">"Jan 15"</f>
        <v>Jan 15</v>
      </c>
      <c r="E267" t="s">
        <v>493</v>
      </c>
    </row>
    <row r="268" spans="2:5" ht="125.25" customHeight="1" x14ac:dyDescent="0.25">
      <c r="B268" t="s">
        <v>210</v>
      </c>
      <c r="C268" s="5" t="str">
        <f t="shared" si="25"/>
        <v>Jan 15</v>
      </c>
    </row>
    <row r="269" spans="2:5" ht="264" customHeight="1" x14ac:dyDescent="0.25">
      <c r="B269" t="s">
        <v>210</v>
      </c>
      <c r="C269" s="5" t="str">
        <f t="shared" si="25"/>
        <v>Jan 15</v>
      </c>
      <c r="E269" t="s">
        <v>493</v>
      </c>
    </row>
    <row r="270" spans="2:5" ht="140.25" customHeight="1" x14ac:dyDescent="0.25">
      <c r="B270" t="s">
        <v>210</v>
      </c>
      <c r="C270" s="5" t="str">
        <f t="shared" ref="C270:C271" si="26">"Aug 14"</f>
        <v>Aug 14</v>
      </c>
      <c r="E270" t="s">
        <v>495</v>
      </c>
    </row>
    <row r="271" spans="2:5" ht="140.25" customHeight="1" x14ac:dyDescent="0.25">
      <c r="B271" t="s">
        <v>210</v>
      </c>
      <c r="C271" s="5" t="str">
        <f t="shared" si="26"/>
        <v>Aug 14</v>
      </c>
    </row>
    <row r="272" spans="2:5" ht="140.25" customHeight="1" x14ac:dyDescent="0.25">
      <c r="B272" t="s">
        <v>210</v>
      </c>
      <c r="C272" s="5" t="str">
        <f t="shared" ref="C272:C275" si="27">"June 14"</f>
        <v>June 14</v>
      </c>
    </row>
    <row r="273" spans="1:5" ht="375.75" customHeight="1" x14ac:dyDescent="0.25">
      <c r="B273" t="s">
        <v>210</v>
      </c>
      <c r="C273" s="5" t="str">
        <f t="shared" si="27"/>
        <v>June 14</v>
      </c>
      <c r="E273" t="s">
        <v>493</v>
      </c>
    </row>
    <row r="274" spans="1:5" ht="220.5" customHeight="1" x14ac:dyDescent="0.25">
      <c r="B274" t="s">
        <v>210</v>
      </c>
      <c r="C274" s="5" t="str">
        <f t="shared" si="27"/>
        <v>June 14</v>
      </c>
    </row>
    <row r="275" spans="1:5" ht="134.25" customHeight="1" x14ac:dyDescent="0.25">
      <c r="B275" t="s">
        <v>210</v>
      </c>
      <c r="C275" s="5" t="str">
        <f t="shared" si="27"/>
        <v>June 14</v>
      </c>
      <c r="E275" t="s">
        <v>493</v>
      </c>
    </row>
    <row r="276" spans="1:5" ht="31.5" x14ac:dyDescent="0.25">
      <c r="A276" s="4">
        <f>COUNTIF('Regents History '!$C:$C,'Standards with Questions'!B276)</f>
        <v>13</v>
      </c>
      <c r="B276" t="s">
        <v>209</v>
      </c>
      <c r="C276" s="2" t="s">
        <v>225</v>
      </c>
    </row>
    <row r="277" spans="1:5" x14ac:dyDescent="0.25">
      <c r="B277" t="s">
        <v>209</v>
      </c>
      <c r="C277" s="1" t="s">
        <v>226</v>
      </c>
    </row>
    <row r="278" spans="1:5" ht="105" x14ac:dyDescent="0.25">
      <c r="B278" t="s">
        <v>209</v>
      </c>
      <c r="C278" s="1" t="s">
        <v>229</v>
      </c>
    </row>
    <row r="279" spans="1:5" x14ac:dyDescent="0.25">
      <c r="B279" t="s">
        <v>209</v>
      </c>
      <c r="C279" s="1" t="s">
        <v>227</v>
      </c>
    </row>
    <row r="280" spans="1:5" ht="75" x14ac:dyDescent="0.25">
      <c r="B280" t="s">
        <v>209</v>
      </c>
      <c r="C280" s="1" t="s">
        <v>230</v>
      </c>
    </row>
    <row r="281" spans="1:5" x14ac:dyDescent="0.25">
      <c r="B281" t="s">
        <v>209</v>
      </c>
      <c r="C281" s="1" t="s">
        <v>228</v>
      </c>
    </row>
    <row r="282" spans="1:5" ht="45" x14ac:dyDescent="0.25">
      <c r="B282" t="s">
        <v>209</v>
      </c>
      <c r="C282" s="1" t="s">
        <v>231</v>
      </c>
    </row>
    <row r="283" spans="1:5" ht="88.5" customHeight="1" x14ac:dyDescent="0.25">
      <c r="B283" t="s">
        <v>209</v>
      </c>
      <c r="C283" s="5" t="str">
        <f t="shared" ref="C283:C285" si="28">"AUG 15"</f>
        <v>AUG 15</v>
      </c>
    </row>
    <row r="284" spans="1:5" ht="409.5" customHeight="1" x14ac:dyDescent="0.25">
      <c r="B284" t="s">
        <v>209</v>
      </c>
      <c r="C284" s="5" t="str">
        <f t="shared" si="28"/>
        <v>AUG 15</v>
      </c>
    </row>
    <row r="285" spans="1:5" ht="409.5" customHeight="1" x14ac:dyDescent="0.25">
      <c r="B285" t="s">
        <v>209</v>
      </c>
      <c r="C285" s="5" t="str">
        <f t="shared" si="28"/>
        <v>AUG 15</v>
      </c>
    </row>
    <row r="286" spans="1:5" ht="409.5" customHeight="1" x14ac:dyDescent="0.25">
      <c r="B286" t="s">
        <v>209</v>
      </c>
      <c r="C286" s="5" t="str">
        <f t="shared" ref="C286:C287" si="29">"June 15"</f>
        <v>June 15</v>
      </c>
    </row>
    <row r="287" spans="1:5" ht="217.5" customHeight="1" x14ac:dyDescent="0.25">
      <c r="B287" t="s">
        <v>209</v>
      </c>
      <c r="C287" s="5" t="str">
        <f t="shared" si="29"/>
        <v>June 15</v>
      </c>
    </row>
    <row r="288" spans="1:5" ht="159.75" customHeight="1" x14ac:dyDescent="0.25">
      <c r="B288" t="s">
        <v>209</v>
      </c>
      <c r="C288" s="5" t="str">
        <f t="shared" ref="C288:C290" si="30">"Jan 15"</f>
        <v>Jan 15</v>
      </c>
    </row>
    <row r="289" spans="1:5" ht="224.25" customHeight="1" x14ac:dyDescent="0.25">
      <c r="B289" t="s">
        <v>209</v>
      </c>
      <c r="C289" s="5" t="str">
        <f t="shared" si="30"/>
        <v>Jan 15</v>
      </c>
      <c r="E289" t="s">
        <v>493</v>
      </c>
    </row>
    <row r="290" spans="1:5" ht="197.25" customHeight="1" x14ac:dyDescent="0.25">
      <c r="B290" t="s">
        <v>209</v>
      </c>
      <c r="C290" s="5" t="str">
        <f t="shared" si="30"/>
        <v>Jan 15</v>
      </c>
      <c r="E290" t="s">
        <v>493</v>
      </c>
    </row>
    <row r="291" spans="1:5" ht="369" customHeight="1" x14ac:dyDescent="0.25">
      <c r="B291" t="s">
        <v>209</v>
      </c>
      <c r="C291" s="5" t="str">
        <f t="shared" ref="C291:C292" si="31">"Aug 14"</f>
        <v>Aug 14</v>
      </c>
      <c r="E291" t="s">
        <v>493</v>
      </c>
    </row>
    <row r="292" spans="1:5" ht="180.75" customHeight="1" x14ac:dyDescent="0.25">
      <c r="B292" t="s">
        <v>209</v>
      </c>
      <c r="C292" s="5" t="str">
        <f t="shared" si="31"/>
        <v>Aug 14</v>
      </c>
      <c r="E292" t="s">
        <v>493</v>
      </c>
    </row>
    <row r="293" spans="1:5" ht="180.75" customHeight="1" x14ac:dyDescent="0.25">
      <c r="B293" t="s">
        <v>209</v>
      </c>
      <c r="C293" s="5" t="str">
        <f t="shared" ref="C293:C295" si="32">"June 14"</f>
        <v>June 14</v>
      </c>
    </row>
    <row r="294" spans="1:5" ht="408.75" customHeight="1" x14ac:dyDescent="0.25">
      <c r="B294" t="s">
        <v>209</v>
      </c>
      <c r="C294" s="5" t="str">
        <f t="shared" si="32"/>
        <v>June 14</v>
      </c>
      <c r="E294" t="s">
        <v>493</v>
      </c>
    </row>
    <row r="295" spans="1:5" ht="408.75" customHeight="1" x14ac:dyDescent="0.25">
      <c r="B295" t="s">
        <v>209</v>
      </c>
      <c r="C295" s="5" t="str">
        <f t="shared" si="32"/>
        <v>June 14</v>
      </c>
      <c r="E295" t="s">
        <v>493</v>
      </c>
    </row>
    <row r="296" spans="1:5" ht="15.75" x14ac:dyDescent="0.25">
      <c r="A296" s="4">
        <f>COUNTIF('Regents History '!$C:$C,'Standards with Questions'!B296)</f>
        <v>12</v>
      </c>
      <c r="B296" t="s">
        <v>211</v>
      </c>
      <c r="C296" s="2" t="s">
        <v>232</v>
      </c>
    </row>
    <row r="297" spans="1:5" x14ac:dyDescent="0.25">
      <c r="B297" t="s">
        <v>211</v>
      </c>
      <c r="C297" s="1" t="s">
        <v>233</v>
      </c>
    </row>
    <row r="298" spans="1:5" ht="45" x14ac:dyDescent="0.25">
      <c r="B298" t="s">
        <v>211</v>
      </c>
      <c r="C298" s="1" t="s">
        <v>234</v>
      </c>
    </row>
    <row r="299" spans="1:5" x14ac:dyDescent="0.25">
      <c r="B299" t="s">
        <v>211</v>
      </c>
      <c r="C299" s="1" t="s">
        <v>235</v>
      </c>
    </row>
    <row r="300" spans="1:5" ht="30" x14ac:dyDescent="0.25">
      <c r="B300" t="s">
        <v>211</v>
      </c>
      <c r="C300" s="1" t="s">
        <v>236</v>
      </c>
    </row>
    <row r="301" spans="1:5" x14ac:dyDescent="0.25">
      <c r="B301" t="s">
        <v>211</v>
      </c>
      <c r="C301" s="1" t="s">
        <v>237</v>
      </c>
    </row>
    <row r="302" spans="1:5" ht="30" x14ac:dyDescent="0.25">
      <c r="B302" t="s">
        <v>211</v>
      </c>
      <c r="C302" s="1" t="s">
        <v>238</v>
      </c>
    </row>
    <row r="303" spans="1:5" x14ac:dyDescent="0.25">
      <c r="B303" t="s">
        <v>211</v>
      </c>
      <c r="C303" s="1" t="s">
        <v>239</v>
      </c>
    </row>
    <row r="304" spans="1:5" ht="30" x14ac:dyDescent="0.25">
      <c r="B304" t="s">
        <v>211</v>
      </c>
      <c r="C304" s="1" t="s">
        <v>240</v>
      </c>
    </row>
    <row r="305" spans="2:3" x14ac:dyDescent="0.25">
      <c r="B305" t="s">
        <v>211</v>
      </c>
      <c r="C305" s="1" t="s">
        <v>241</v>
      </c>
    </row>
    <row r="306" spans="2:3" ht="30" x14ac:dyDescent="0.25">
      <c r="B306" t="s">
        <v>211</v>
      </c>
      <c r="C306" s="1" t="s">
        <v>242</v>
      </c>
    </row>
    <row r="307" spans="2:3" x14ac:dyDescent="0.25">
      <c r="B307" t="s">
        <v>211</v>
      </c>
      <c r="C307" s="1" t="s">
        <v>243</v>
      </c>
    </row>
    <row r="308" spans="2:3" ht="45" x14ac:dyDescent="0.25">
      <c r="B308" t="s">
        <v>211</v>
      </c>
      <c r="C308" s="1" t="s">
        <v>244</v>
      </c>
    </row>
    <row r="309" spans="2:3" x14ac:dyDescent="0.25">
      <c r="B309" t="s">
        <v>211</v>
      </c>
      <c r="C309" s="1" t="s">
        <v>245</v>
      </c>
    </row>
    <row r="310" spans="2:3" ht="45" x14ac:dyDescent="0.25">
      <c r="B310" t="s">
        <v>211</v>
      </c>
      <c r="C310" s="1" t="s">
        <v>246</v>
      </c>
    </row>
    <row r="311" spans="2:3" x14ac:dyDescent="0.25">
      <c r="B311" t="s">
        <v>211</v>
      </c>
      <c r="C311" s="1" t="s">
        <v>247</v>
      </c>
    </row>
    <row r="312" spans="2:3" ht="45" x14ac:dyDescent="0.25">
      <c r="B312" t="s">
        <v>211</v>
      </c>
      <c r="C312" s="1" t="s">
        <v>248</v>
      </c>
    </row>
    <row r="313" spans="2:3" x14ac:dyDescent="0.25">
      <c r="B313" t="s">
        <v>211</v>
      </c>
      <c r="C313" s="1" t="s">
        <v>249</v>
      </c>
    </row>
    <row r="314" spans="2:3" ht="60" x14ac:dyDescent="0.25">
      <c r="B314" t="s">
        <v>211</v>
      </c>
      <c r="C314" s="1" t="s">
        <v>250</v>
      </c>
    </row>
    <row r="315" spans="2:3" x14ac:dyDescent="0.25">
      <c r="B315" t="s">
        <v>211</v>
      </c>
      <c r="C315" s="1" t="s">
        <v>251</v>
      </c>
    </row>
    <row r="316" spans="2:3" ht="75" x14ac:dyDescent="0.25">
      <c r="B316" t="s">
        <v>211</v>
      </c>
      <c r="C316" s="1" t="s">
        <v>252</v>
      </c>
    </row>
    <row r="317" spans="2:3" ht="331.5" customHeight="1" x14ac:dyDescent="0.25">
      <c r="B317" t="s">
        <v>211</v>
      </c>
      <c r="C317" s="5" t="str">
        <f t="shared" ref="C317:C318" si="33">"AUG 15"</f>
        <v>AUG 15</v>
      </c>
    </row>
    <row r="318" spans="2:3" ht="409.5" customHeight="1" x14ac:dyDescent="0.25">
      <c r="B318" t="s">
        <v>211</v>
      </c>
      <c r="C318" s="5" t="str">
        <f t="shared" si="33"/>
        <v>AUG 15</v>
      </c>
    </row>
    <row r="319" spans="2:3" ht="274.5" customHeight="1" x14ac:dyDescent="0.25">
      <c r="B319" t="s">
        <v>211</v>
      </c>
      <c r="C319" s="5" t="str">
        <f t="shared" ref="C319:C320" si="34">"June 15"</f>
        <v>June 15</v>
      </c>
    </row>
    <row r="320" spans="2:3" ht="397.5" customHeight="1" x14ac:dyDescent="0.25">
      <c r="B320" t="s">
        <v>211</v>
      </c>
      <c r="C320" s="5" t="str">
        <f t="shared" si="34"/>
        <v>June 15</v>
      </c>
    </row>
    <row r="321" spans="1:5" ht="408.75" customHeight="1" x14ac:dyDescent="0.25">
      <c r="B321" t="s">
        <v>211</v>
      </c>
      <c r="C321" s="5" t="str">
        <f t="shared" ref="C321:C323" si="35">"Jan 15"</f>
        <v>Jan 15</v>
      </c>
      <c r="E321" t="s">
        <v>493</v>
      </c>
    </row>
    <row r="322" spans="1:5" ht="408.75" customHeight="1" x14ac:dyDescent="0.25">
      <c r="B322" t="s">
        <v>211</v>
      </c>
      <c r="C322" s="5" t="str">
        <f t="shared" si="35"/>
        <v>Jan 15</v>
      </c>
    </row>
    <row r="323" spans="1:5" ht="180" customHeight="1" x14ac:dyDescent="0.25">
      <c r="B323" t="s">
        <v>211</v>
      </c>
      <c r="C323" s="5" t="str">
        <f t="shared" si="35"/>
        <v>Jan 15</v>
      </c>
      <c r="E323" t="s">
        <v>494</v>
      </c>
    </row>
    <row r="324" spans="1:5" ht="144.75" customHeight="1" x14ac:dyDescent="0.25">
      <c r="B324" t="s">
        <v>211</v>
      </c>
      <c r="C324" s="5" t="str">
        <f t="shared" ref="C324:C327" si="36">"Aug 14"</f>
        <v>Aug 14</v>
      </c>
      <c r="E324" t="s">
        <v>493</v>
      </c>
    </row>
    <row r="325" spans="1:5" ht="144.75" customHeight="1" x14ac:dyDescent="0.25">
      <c r="B325" t="s">
        <v>211</v>
      </c>
      <c r="C325" s="5" t="str">
        <f t="shared" si="36"/>
        <v>Aug 14</v>
      </c>
      <c r="E325" t="s">
        <v>493</v>
      </c>
    </row>
    <row r="326" spans="1:5" ht="409.5" customHeight="1" x14ac:dyDescent="0.25">
      <c r="B326" t="s">
        <v>211</v>
      </c>
      <c r="C326" s="5" t="str">
        <f t="shared" si="36"/>
        <v>Aug 14</v>
      </c>
      <c r="E326" t="s">
        <v>495</v>
      </c>
    </row>
    <row r="327" spans="1:5" ht="409.5" customHeight="1" x14ac:dyDescent="0.25">
      <c r="B327" t="s">
        <v>211</v>
      </c>
      <c r="C327" s="5" t="str">
        <f t="shared" si="36"/>
        <v>Aug 14</v>
      </c>
      <c r="E327" t="s">
        <v>493</v>
      </c>
    </row>
    <row r="328" spans="1:5" ht="409.5" customHeight="1" x14ac:dyDescent="0.25">
      <c r="B328" t="s">
        <v>211</v>
      </c>
      <c r="C328" s="5" t="str">
        <f>"June 14"</f>
        <v>June 14</v>
      </c>
    </row>
    <row r="329" spans="1:5" ht="31.5" x14ac:dyDescent="0.25">
      <c r="A329" s="4">
        <f>COUNTIF('Regents History '!$C:$C,'Standards with Questions'!B329)</f>
        <v>7</v>
      </c>
      <c r="B329" t="s">
        <v>207</v>
      </c>
      <c r="C329" s="2" t="s">
        <v>253</v>
      </c>
    </row>
    <row r="330" spans="1:5" x14ac:dyDescent="0.25">
      <c r="B330" t="s">
        <v>207</v>
      </c>
      <c r="C330" s="1" t="s">
        <v>254</v>
      </c>
    </row>
    <row r="331" spans="1:5" ht="30" x14ac:dyDescent="0.25">
      <c r="B331" t="s">
        <v>207</v>
      </c>
      <c r="C331" s="1" t="s">
        <v>255</v>
      </c>
    </row>
    <row r="332" spans="1:5" x14ac:dyDescent="0.25">
      <c r="B332" t="s">
        <v>207</v>
      </c>
      <c r="C332" s="1" t="s">
        <v>256</v>
      </c>
    </row>
    <row r="333" spans="1:5" ht="30" x14ac:dyDescent="0.25">
      <c r="B333" t="s">
        <v>207</v>
      </c>
      <c r="C333" s="1" t="s">
        <v>257</v>
      </c>
    </row>
    <row r="334" spans="1:5" x14ac:dyDescent="0.25">
      <c r="B334" t="s">
        <v>207</v>
      </c>
      <c r="C334" s="1" t="s">
        <v>258</v>
      </c>
    </row>
    <row r="335" spans="1:5" ht="60" x14ac:dyDescent="0.25">
      <c r="B335" t="s">
        <v>207</v>
      </c>
      <c r="C335" s="1" t="s">
        <v>259</v>
      </c>
    </row>
    <row r="336" spans="1:5" x14ac:dyDescent="0.25">
      <c r="B336" t="s">
        <v>207</v>
      </c>
      <c r="C336" s="1" t="s">
        <v>260</v>
      </c>
    </row>
    <row r="337" spans="1:5" ht="75" x14ac:dyDescent="0.25">
      <c r="B337" t="s">
        <v>207</v>
      </c>
      <c r="C337" s="1" t="s">
        <v>261</v>
      </c>
    </row>
    <row r="338" spans="1:5" x14ac:dyDescent="0.25">
      <c r="B338" t="s">
        <v>207</v>
      </c>
      <c r="C338" s="1" t="s">
        <v>262</v>
      </c>
    </row>
    <row r="339" spans="1:5" ht="45" x14ac:dyDescent="0.25">
      <c r="B339" t="s">
        <v>207</v>
      </c>
      <c r="C339" s="1" t="s">
        <v>263</v>
      </c>
    </row>
    <row r="340" spans="1:5" ht="240" customHeight="1" x14ac:dyDescent="0.25">
      <c r="B340" t="s">
        <v>207</v>
      </c>
      <c r="C340" s="5" t="str">
        <f t="shared" ref="C340:C341" si="37">"AUG 15"</f>
        <v>AUG 15</v>
      </c>
    </row>
    <row r="341" spans="1:5" ht="280.5" customHeight="1" x14ac:dyDescent="0.25">
      <c r="B341" t="s">
        <v>207</v>
      </c>
      <c r="C341" s="5" t="str">
        <f t="shared" si="37"/>
        <v>AUG 15</v>
      </c>
    </row>
    <row r="342" spans="1:5" ht="246" customHeight="1" x14ac:dyDescent="0.25">
      <c r="B342" t="s">
        <v>207</v>
      </c>
      <c r="C342" s="5" t="str">
        <f t="shared" ref="C342:C343" si="38">"June 15"</f>
        <v>June 15</v>
      </c>
    </row>
    <row r="343" spans="1:5" ht="340.5" customHeight="1" x14ac:dyDescent="0.25">
      <c r="B343" t="s">
        <v>207</v>
      </c>
      <c r="C343" s="5" t="str">
        <f t="shared" si="38"/>
        <v>June 15</v>
      </c>
    </row>
    <row r="344" spans="1:5" ht="186.75" customHeight="1" x14ac:dyDescent="0.25">
      <c r="B344" t="s">
        <v>207</v>
      </c>
      <c r="C344" s="5" t="str">
        <f>"Jan 15"</f>
        <v>Jan 15</v>
      </c>
      <c r="E344" t="s">
        <v>493</v>
      </c>
    </row>
    <row r="345" spans="1:5" ht="186.75" customHeight="1" x14ac:dyDescent="0.25">
      <c r="B345" t="s">
        <v>207</v>
      </c>
      <c r="C345" s="5" t="str">
        <f>"Aug 14"</f>
        <v>Aug 14</v>
      </c>
      <c r="E345" t="s">
        <v>493</v>
      </c>
    </row>
    <row r="346" spans="1:5" ht="300" customHeight="1" x14ac:dyDescent="0.25">
      <c r="B346" t="s">
        <v>207</v>
      </c>
      <c r="C346" s="5" t="str">
        <f>"June 14"</f>
        <v>June 14</v>
      </c>
      <c r="E346" t="s">
        <v>493</v>
      </c>
    </row>
    <row r="347" spans="1:5" ht="15.75" x14ac:dyDescent="0.25">
      <c r="A347" s="4">
        <f>COUNTIF('Regents History '!$C:$C,'Standards with Questions'!B347)</f>
        <v>6</v>
      </c>
      <c r="B347" t="s">
        <v>212</v>
      </c>
      <c r="C347" s="2" t="s">
        <v>264</v>
      </c>
    </row>
    <row r="348" spans="1:5" x14ac:dyDescent="0.25">
      <c r="B348" t="s">
        <v>212</v>
      </c>
      <c r="C348" s="1" t="s">
        <v>265</v>
      </c>
    </row>
    <row r="349" spans="1:5" ht="90" x14ac:dyDescent="0.25">
      <c r="B349" t="s">
        <v>212</v>
      </c>
      <c r="C349" s="1" t="s">
        <v>266</v>
      </c>
    </row>
    <row r="350" spans="1:5" x14ac:dyDescent="0.25">
      <c r="B350" t="s">
        <v>212</v>
      </c>
      <c r="C350" s="1" t="s">
        <v>267</v>
      </c>
    </row>
    <row r="351" spans="1:5" x14ac:dyDescent="0.25">
      <c r="B351" t="s">
        <v>212</v>
      </c>
      <c r="C351" s="1" t="s">
        <v>268</v>
      </c>
    </row>
    <row r="352" spans="1:5" x14ac:dyDescent="0.25">
      <c r="B352" t="s">
        <v>212</v>
      </c>
      <c r="C352" s="1" t="s">
        <v>269</v>
      </c>
    </row>
    <row r="353" spans="1:5" ht="45" x14ac:dyDescent="0.25">
      <c r="B353" t="s">
        <v>212</v>
      </c>
      <c r="C353" s="1" t="s">
        <v>270</v>
      </c>
    </row>
    <row r="354" spans="1:5" x14ac:dyDescent="0.25">
      <c r="B354" t="s">
        <v>212</v>
      </c>
      <c r="C354" s="1" t="s">
        <v>271</v>
      </c>
    </row>
    <row r="355" spans="1:5" x14ac:dyDescent="0.25">
      <c r="B355" t="s">
        <v>212</v>
      </c>
      <c r="C355" s="1" t="s">
        <v>272</v>
      </c>
    </row>
    <row r="356" spans="1:5" x14ac:dyDescent="0.25">
      <c r="B356" t="s">
        <v>212</v>
      </c>
      <c r="C356" s="1" t="s">
        <v>273</v>
      </c>
    </row>
    <row r="357" spans="1:5" ht="30" x14ac:dyDescent="0.25">
      <c r="B357" t="s">
        <v>212</v>
      </c>
      <c r="C357" s="1" t="s">
        <v>274</v>
      </c>
    </row>
    <row r="358" spans="1:5" x14ac:dyDescent="0.25">
      <c r="B358" t="s">
        <v>212</v>
      </c>
      <c r="C358" s="1" t="s">
        <v>275</v>
      </c>
    </row>
    <row r="359" spans="1:5" ht="30" x14ac:dyDescent="0.25">
      <c r="B359" t="s">
        <v>212</v>
      </c>
      <c r="C359" s="1" t="s">
        <v>276</v>
      </c>
    </row>
    <row r="360" spans="1:5" x14ac:dyDescent="0.25">
      <c r="B360" t="s">
        <v>212</v>
      </c>
      <c r="C360" s="1" t="s">
        <v>277</v>
      </c>
    </row>
    <row r="361" spans="1:5" ht="45" x14ac:dyDescent="0.25">
      <c r="B361" t="s">
        <v>212</v>
      </c>
      <c r="C361" s="1" t="s">
        <v>278</v>
      </c>
    </row>
    <row r="362" spans="1:5" ht="255" customHeight="1" x14ac:dyDescent="0.25">
      <c r="B362" t="s">
        <v>212</v>
      </c>
      <c r="C362" s="5" t="str">
        <f>"AUG 15"</f>
        <v>AUG 15</v>
      </c>
    </row>
    <row r="363" spans="1:5" ht="409.5" customHeight="1" x14ac:dyDescent="0.25">
      <c r="B363" t="s">
        <v>212</v>
      </c>
      <c r="C363" s="5" t="str">
        <f>"June 15"</f>
        <v>June 15</v>
      </c>
    </row>
    <row r="364" spans="1:5" ht="260.25" customHeight="1" x14ac:dyDescent="0.25">
      <c r="B364" t="s">
        <v>212</v>
      </c>
      <c r="C364" s="5" t="str">
        <f>"Jan 15"</f>
        <v>Jan 15</v>
      </c>
      <c r="E364" t="s">
        <v>493</v>
      </c>
    </row>
    <row r="365" spans="1:5" ht="408.75" customHeight="1" x14ac:dyDescent="0.25">
      <c r="B365" t="s">
        <v>212</v>
      </c>
      <c r="C365" s="5" t="str">
        <f t="shared" ref="C365:C366" si="39">"Aug 14"</f>
        <v>Aug 14</v>
      </c>
      <c r="E365" t="s">
        <v>493</v>
      </c>
    </row>
    <row r="366" spans="1:5" ht="408.75" customHeight="1" x14ac:dyDescent="0.25">
      <c r="B366" t="s">
        <v>212</v>
      </c>
      <c r="C366" s="5" t="str">
        <f t="shared" si="39"/>
        <v>Aug 14</v>
      </c>
    </row>
    <row r="367" spans="1:5" ht="408.75" customHeight="1" x14ac:dyDescent="0.25">
      <c r="B367" t="s">
        <v>212</v>
      </c>
      <c r="C367" s="5" t="str">
        <f>"June 14"</f>
        <v>June 14</v>
      </c>
    </row>
    <row r="368" spans="1:5" ht="31.5" x14ac:dyDescent="0.25">
      <c r="A368" s="4">
        <f>COUNTIF('Regents History '!$C:$C,'Standards with Questions'!B368)</f>
        <v>13</v>
      </c>
      <c r="B368" t="s">
        <v>208</v>
      </c>
      <c r="C368" s="2" t="s">
        <v>279</v>
      </c>
    </row>
    <row r="369" spans="2:3" x14ac:dyDescent="0.25">
      <c r="B369" t="s">
        <v>208</v>
      </c>
      <c r="C369" s="1" t="s">
        <v>280</v>
      </c>
    </row>
    <row r="370" spans="2:3" ht="30" x14ac:dyDescent="0.25">
      <c r="B370" t="s">
        <v>208</v>
      </c>
      <c r="C370" s="1" t="s">
        <v>281</v>
      </c>
    </row>
    <row r="371" spans="2:3" x14ac:dyDescent="0.25">
      <c r="B371" t="s">
        <v>208</v>
      </c>
      <c r="C371" s="1" t="s">
        <v>282</v>
      </c>
    </row>
    <row r="372" spans="2:3" ht="45" x14ac:dyDescent="0.25">
      <c r="B372" t="s">
        <v>208</v>
      </c>
      <c r="C372" s="1" t="s">
        <v>283</v>
      </c>
    </row>
    <row r="373" spans="2:3" x14ac:dyDescent="0.25">
      <c r="B373" t="s">
        <v>208</v>
      </c>
      <c r="C373" s="1" t="s">
        <v>284</v>
      </c>
    </row>
    <row r="374" spans="2:3" ht="30" x14ac:dyDescent="0.25">
      <c r="B374" t="s">
        <v>208</v>
      </c>
      <c r="C374" s="1" t="s">
        <v>285</v>
      </c>
    </row>
    <row r="375" spans="2:3" x14ac:dyDescent="0.25">
      <c r="B375" t="s">
        <v>208</v>
      </c>
      <c r="C375" s="1" t="s">
        <v>286</v>
      </c>
    </row>
    <row r="376" spans="2:3" ht="30" x14ac:dyDescent="0.25">
      <c r="B376" t="s">
        <v>208</v>
      </c>
      <c r="C376" s="1" t="s">
        <v>287</v>
      </c>
    </row>
    <row r="377" spans="2:3" x14ac:dyDescent="0.25">
      <c r="B377" t="s">
        <v>208</v>
      </c>
      <c r="C377" s="1" t="s">
        <v>288</v>
      </c>
    </row>
    <row r="378" spans="2:3" ht="45" x14ac:dyDescent="0.25">
      <c r="B378" t="s">
        <v>208</v>
      </c>
      <c r="C378" s="1" t="s">
        <v>289</v>
      </c>
    </row>
    <row r="379" spans="2:3" x14ac:dyDescent="0.25">
      <c r="B379" t="s">
        <v>208</v>
      </c>
      <c r="C379" s="1" t="s">
        <v>290</v>
      </c>
    </row>
    <row r="380" spans="2:3" ht="45" x14ac:dyDescent="0.25">
      <c r="B380" t="s">
        <v>208</v>
      </c>
      <c r="C380" s="1" t="s">
        <v>291</v>
      </c>
    </row>
    <row r="381" spans="2:3" x14ac:dyDescent="0.25">
      <c r="B381" t="s">
        <v>208</v>
      </c>
      <c r="C381" s="1" t="s">
        <v>292</v>
      </c>
    </row>
    <row r="382" spans="2:3" ht="45" x14ac:dyDescent="0.25">
      <c r="B382" t="s">
        <v>208</v>
      </c>
      <c r="C382" s="1" t="s">
        <v>293</v>
      </c>
    </row>
    <row r="383" spans="2:3" ht="409.5" customHeight="1" x14ac:dyDescent="0.25">
      <c r="B383" t="s">
        <v>208</v>
      </c>
      <c r="C383" s="5" t="str">
        <f t="shared" ref="C383:C385" si="40">"AUG 15"</f>
        <v>AUG 15</v>
      </c>
    </row>
    <row r="384" spans="2:3" ht="250.5" customHeight="1" x14ac:dyDescent="0.25">
      <c r="B384" t="s">
        <v>208</v>
      </c>
      <c r="C384" s="5" t="str">
        <f t="shared" si="40"/>
        <v>AUG 15</v>
      </c>
    </row>
    <row r="385" spans="1:5" ht="181.5" customHeight="1" x14ac:dyDescent="0.25">
      <c r="B385" t="s">
        <v>208</v>
      </c>
      <c r="C385" s="5" t="str">
        <f t="shared" si="40"/>
        <v>AUG 15</v>
      </c>
    </row>
    <row r="386" spans="1:5" ht="145.5" customHeight="1" x14ac:dyDescent="0.25">
      <c r="B386" t="s">
        <v>208</v>
      </c>
      <c r="C386" s="5" t="str">
        <f t="shared" ref="C386:C387" si="41">"June 15"</f>
        <v>June 15</v>
      </c>
    </row>
    <row r="387" spans="1:5" ht="300" customHeight="1" x14ac:dyDescent="0.25">
      <c r="B387" t="s">
        <v>208</v>
      </c>
      <c r="C387" s="5" t="str">
        <f t="shared" si="41"/>
        <v>June 15</v>
      </c>
    </row>
    <row r="388" spans="1:5" ht="408.75" customHeight="1" x14ac:dyDescent="0.25">
      <c r="B388" t="s">
        <v>208</v>
      </c>
      <c r="C388" s="5" t="str">
        <f t="shared" ref="C388:C389" si="42">"Jan 15"</f>
        <v>Jan 15</v>
      </c>
      <c r="E388" t="s">
        <v>493</v>
      </c>
    </row>
    <row r="389" spans="1:5" ht="408.75" customHeight="1" x14ac:dyDescent="0.25">
      <c r="B389" t="s">
        <v>208</v>
      </c>
      <c r="C389" s="5" t="str">
        <f t="shared" si="42"/>
        <v>Jan 15</v>
      </c>
      <c r="E389" t="s">
        <v>493</v>
      </c>
    </row>
    <row r="390" spans="1:5" ht="408.75" customHeight="1" x14ac:dyDescent="0.25">
      <c r="B390" t="s">
        <v>208</v>
      </c>
      <c r="C390" s="5" t="str">
        <f t="shared" ref="C390:C392" si="43">"Aug 14"</f>
        <v>Aug 14</v>
      </c>
      <c r="E390" t="s">
        <v>493</v>
      </c>
    </row>
    <row r="391" spans="1:5" ht="208.5" customHeight="1" x14ac:dyDescent="0.25">
      <c r="B391" t="s">
        <v>208</v>
      </c>
      <c r="C391" s="5" t="str">
        <f t="shared" si="43"/>
        <v>Aug 14</v>
      </c>
      <c r="E391" t="s">
        <v>493</v>
      </c>
    </row>
    <row r="392" spans="1:5" ht="208.5" customHeight="1" x14ac:dyDescent="0.25">
      <c r="B392" t="s">
        <v>208</v>
      </c>
      <c r="C392" s="5" t="str">
        <f t="shared" si="43"/>
        <v>Aug 14</v>
      </c>
    </row>
    <row r="393" spans="1:5" ht="408.75" customHeight="1" x14ac:dyDescent="0.25">
      <c r="B393" t="s">
        <v>208</v>
      </c>
      <c r="C393" s="5" t="str">
        <f t="shared" ref="C393:C395" si="44">"June 14"</f>
        <v>June 14</v>
      </c>
      <c r="E393" t="s">
        <v>493</v>
      </c>
    </row>
    <row r="394" spans="1:5" ht="200.25" customHeight="1" x14ac:dyDescent="0.25">
      <c r="B394" t="s">
        <v>208</v>
      </c>
      <c r="C394" s="5" t="str">
        <f t="shared" si="44"/>
        <v>June 14</v>
      </c>
      <c r="E394" t="s">
        <v>493</v>
      </c>
    </row>
    <row r="395" spans="1:5" ht="310.5" customHeight="1" x14ac:dyDescent="0.25">
      <c r="B395" t="s">
        <v>208</v>
      </c>
      <c r="C395" s="5" t="str">
        <f t="shared" si="44"/>
        <v>June 14</v>
      </c>
      <c r="E395" t="s">
        <v>495</v>
      </c>
    </row>
    <row r="396" spans="1:5" ht="31.5" x14ac:dyDescent="0.25">
      <c r="A396" s="4">
        <f>COUNTIF('Regents History '!$C:$C,'Standards with Questions'!B396)</f>
        <v>5</v>
      </c>
      <c r="B396" t="s">
        <v>217</v>
      </c>
      <c r="C396" s="2" t="s">
        <v>294</v>
      </c>
    </row>
    <row r="397" spans="1:5" x14ac:dyDescent="0.25">
      <c r="B397" t="s">
        <v>217</v>
      </c>
      <c r="C397" s="1" t="s">
        <v>295</v>
      </c>
    </row>
    <row r="398" spans="1:5" ht="30" x14ac:dyDescent="0.25">
      <c r="B398" t="s">
        <v>217</v>
      </c>
      <c r="C398" s="1" t="s">
        <v>296</v>
      </c>
    </row>
    <row r="399" spans="1:5" ht="129" customHeight="1" x14ac:dyDescent="0.25">
      <c r="B399" t="s">
        <v>217</v>
      </c>
      <c r="C399" s="5" t="str">
        <f>"AUG 15"</f>
        <v>AUG 15</v>
      </c>
    </row>
    <row r="400" spans="1:5" ht="268.5" customHeight="1" x14ac:dyDescent="0.25">
      <c r="B400" t="s">
        <v>217</v>
      </c>
      <c r="C400" s="5" t="str">
        <f>"June 15"</f>
        <v>June 15</v>
      </c>
    </row>
    <row r="401" spans="1:5" ht="287.25" customHeight="1" x14ac:dyDescent="0.25">
      <c r="B401" t="s">
        <v>217</v>
      </c>
      <c r="C401" s="5" t="str">
        <f>"Aug 14"</f>
        <v>Aug 14</v>
      </c>
      <c r="E401" t="s">
        <v>493</v>
      </c>
    </row>
    <row r="402" spans="1:5" ht="179.25" customHeight="1" x14ac:dyDescent="0.25">
      <c r="B402" t="s">
        <v>217</v>
      </c>
      <c r="C402" s="5" t="str">
        <f t="shared" ref="C402:C403" si="45">"June 14"</f>
        <v>June 14</v>
      </c>
      <c r="E402" t="s">
        <v>493</v>
      </c>
    </row>
    <row r="403" spans="1:5" ht="179.25" customHeight="1" x14ac:dyDescent="0.25">
      <c r="B403" t="s">
        <v>217</v>
      </c>
      <c r="C403" s="5" t="str">
        <f t="shared" si="45"/>
        <v>June 14</v>
      </c>
      <c r="E403" t="s">
        <v>493</v>
      </c>
    </row>
    <row r="404" spans="1:5" ht="31.5" x14ac:dyDescent="0.25">
      <c r="A404" s="4">
        <f>COUNTIF('Regents History '!$C:$C,'Standards with Questions'!B404)</f>
        <v>0</v>
      </c>
      <c r="B404" t="s">
        <v>306</v>
      </c>
      <c r="C404" s="2" t="s">
        <v>297</v>
      </c>
    </row>
    <row r="405" spans="1:5" x14ac:dyDescent="0.25">
      <c r="B405" t="s">
        <v>306</v>
      </c>
      <c r="C405" s="1" t="s">
        <v>298</v>
      </c>
    </row>
    <row r="406" spans="1:5" ht="30" x14ac:dyDescent="0.25">
      <c r="B406" t="s">
        <v>306</v>
      </c>
      <c r="C406" s="1" t="s">
        <v>299</v>
      </c>
    </row>
    <row r="407" spans="1:5" x14ac:dyDescent="0.25">
      <c r="B407" t="s">
        <v>306</v>
      </c>
      <c r="C407" s="1" t="s">
        <v>300</v>
      </c>
    </row>
    <row r="408" spans="1:5" ht="60" x14ac:dyDescent="0.25">
      <c r="B408" t="s">
        <v>306</v>
      </c>
      <c r="C408" s="1" t="s">
        <v>301</v>
      </c>
    </row>
    <row r="409" spans="1:5" x14ac:dyDescent="0.25">
      <c r="B409" t="s">
        <v>306</v>
      </c>
      <c r="C409" s="1" t="s">
        <v>302</v>
      </c>
    </row>
    <row r="410" spans="1:5" ht="60" x14ac:dyDescent="0.25">
      <c r="B410" t="s">
        <v>306</v>
      </c>
      <c r="C410" s="1" t="s">
        <v>303</v>
      </c>
    </row>
    <row r="411" spans="1:5" x14ac:dyDescent="0.25">
      <c r="B411" t="s">
        <v>306</v>
      </c>
      <c r="C411" s="1" t="s">
        <v>304</v>
      </c>
    </row>
    <row r="412" spans="1:5" ht="30" x14ac:dyDescent="0.25">
      <c r="B412" t="s">
        <v>306</v>
      </c>
      <c r="C412" s="1" t="s">
        <v>305</v>
      </c>
    </row>
    <row r="413" spans="1:5" ht="15.75" x14ac:dyDescent="0.25">
      <c r="A413" s="4">
        <f>COUNTIF('Regents History '!$C:$C,'Standards with Questions'!B413)</f>
        <v>0</v>
      </c>
      <c r="B413" t="s">
        <v>308</v>
      </c>
      <c r="C413" s="2" t="s">
        <v>307</v>
      </c>
    </row>
    <row r="414" spans="1:5" x14ac:dyDescent="0.25">
      <c r="B414" t="s">
        <v>308</v>
      </c>
      <c r="C414" s="1" t="s">
        <v>309</v>
      </c>
    </row>
    <row r="415" spans="1:5" ht="30" x14ac:dyDescent="0.25">
      <c r="B415" t="s">
        <v>308</v>
      </c>
      <c r="C415" s="1" t="s">
        <v>313</v>
      </c>
    </row>
    <row r="416" spans="1:5" x14ac:dyDescent="0.25">
      <c r="B416" t="s">
        <v>308</v>
      </c>
      <c r="C416" s="1" t="s">
        <v>310</v>
      </c>
    </row>
    <row r="417" spans="1:3" ht="45" x14ac:dyDescent="0.25">
      <c r="B417" t="s">
        <v>308</v>
      </c>
      <c r="C417" s="1" t="s">
        <v>311</v>
      </c>
    </row>
    <row r="418" spans="1:3" x14ac:dyDescent="0.25">
      <c r="B418" t="s">
        <v>308</v>
      </c>
      <c r="C418" s="1" t="s">
        <v>312</v>
      </c>
    </row>
    <row r="419" spans="1:3" ht="45" x14ac:dyDescent="0.25">
      <c r="B419" t="s">
        <v>308</v>
      </c>
      <c r="C419" s="1" t="s">
        <v>314</v>
      </c>
    </row>
    <row r="420" spans="1:3" ht="15.75" x14ac:dyDescent="0.25">
      <c r="A420" s="4">
        <f>COUNTIF('Regents History '!$C:$C,'Standards with Questions'!B420)</f>
        <v>0</v>
      </c>
      <c r="B420" t="s">
        <v>320</v>
      </c>
      <c r="C420" s="2" t="s">
        <v>315</v>
      </c>
    </row>
    <row r="421" spans="1:3" x14ac:dyDescent="0.25">
      <c r="B421" t="s">
        <v>320</v>
      </c>
      <c r="C421" s="1" t="s">
        <v>316</v>
      </c>
    </row>
    <row r="422" spans="1:3" ht="45" x14ac:dyDescent="0.25">
      <c r="B422" t="s">
        <v>320</v>
      </c>
      <c r="C422" s="1" t="s">
        <v>317</v>
      </c>
    </row>
    <row r="423" spans="1:3" x14ac:dyDescent="0.25">
      <c r="B423" t="s">
        <v>320</v>
      </c>
      <c r="C423" s="1" t="s">
        <v>318</v>
      </c>
    </row>
    <row r="424" spans="1:3" ht="30" x14ac:dyDescent="0.25">
      <c r="B424" t="s">
        <v>320</v>
      </c>
      <c r="C424" s="1" t="s">
        <v>319</v>
      </c>
    </row>
    <row r="425" spans="1:3" ht="31.5" x14ac:dyDescent="0.25">
      <c r="A425" s="4">
        <f>COUNTIF('Regents History '!$C:$C,'Standards with Questions'!B425)</f>
        <v>6</v>
      </c>
      <c r="B425" t="s">
        <v>213</v>
      </c>
      <c r="C425" s="2" t="s">
        <v>321</v>
      </c>
    </row>
    <row r="426" spans="1:3" x14ac:dyDescent="0.25">
      <c r="B426" t="s">
        <v>213</v>
      </c>
      <c r="C426" s="1" t="s">
        <v>322</v>
      </c>
    </row>
    <row r="427" spans="1:3" ht="30" x14ac:dyDescent="0.25">
      <c r="B427" t="s">
        <v>213</v>
      </c>
      <c r="C427" s="1" t="s">
        <v>323</v>
      </c>
    </row>
    <row r="428" spans="1:3" x14ac:dyDescent="0.25">
      <c r="B428" t="s">
        <v>213</v>
      </c>
      <c r="C428" s="1" t="s">
        <v>324</v>
      </c>
    </row>
    <row r="429" spans="1:3" ht="45" x14ac:dyDescent="0.25">
      <c r="B429" t="s">
        <v>213</v>
      </c>
      <c r="C429" s="1" t="s">
        <v>325</v>
      </c>
    </row>
    <row r="430" spans="1:3" x14ac:dyDescent="0.25">
      <c r="B430" t="s">
        <v>213</v>
      </c>
      <c r="C430" s="1" t="s">
        <v>326</v>
      </c>
    </row>
    <row r="431" spans="1:3" ht="45" x14ac:dyDescent="0.25">
      <c r="B431" t="s">
        <v>213</v>
      </c>
      <c r="C431" s="1" t="s">
        <v>327</v>
      </c>
    </row>
    <row r="432" spans="1:3" x14ac:dyDescent="0.25">
      <c r="B432" t="s">
        <v>213</v>
      </c>
      <c r="C432" s="1" t="s">
        <v>328</v>
      </c>
    </row>
    <row r="433" spans="1:3" ht="75" x14ac:dyDescent="0.25">
      <c r="B433" t="s">
        <v>213</v>
      </c>
      <c r="C433" s="1" t="s">
        <v>329</v>
      </c>
    </row>
    <row r="434" spans="1:3" ht="309" customHeight="1" x14ac:dyDescent="0.25">
      <c r="B434" t="s">
        <v>213</v>
      </c>
      <c r="C434" s="5" t="str">
        <f>"AUG 15"</f>
        <v>AUG 15</v>
      </c>
    </row>
    <row r="435" spans="1:3" ht="399" customHeight="1" x14ac:dyDescent="0.25">
      <c r="B435" t="s">
        <v>213</v>
      </c>
      <c r="C435" s="5" t="str">
        <f t="shared" ref="C435:C436" si="46">"June 15"</f>
        <v>June 15</v>
      </c>
    </row>
    <row r="436" spans="1:3" ht="409.5" customHeight="1" x14ac:dyDescent="0.25">
      <c r="B436" t="s">
        <v>213</v>
      </c>
      <c r="C436" s="5" t="str">
        <f t="shared" si="46"/>
        <v>June 15</v>
      </c>
    </row>
    <row r="437" spans="1:3" ht="393.75" customHeight="1" x14ac:dyDescent="0.25">
      <c r="B437" t="s">
        <v>213</v>
      </c>
      <c r="C437" s="5" t="str">
        <f>"Jan 15"</f>
        <v>Jan 15</v>
      </c>
    </row>
    <row r="438" spans="1:3" ht="393.75" customHeight="1" x14ac:dyDescent="0.25">
      <c r="B438" t="s">
        <v>213</v>
      </c>
      <c r="C438" s="5" t="str">
        <f>"Aug 14"</f>
        <v>Aug 14</v>
      </c>
    </row>
    <row r="439" spans="1:3" ht="309" customHeight="1" x14ac:dyDescent="0.25">
      <c r="B439" t="s">
        <v>213</v>
      </c>
      <c r="C439" s="5" t="str">
        <f t="shared" ref="C439:C440" si="47">"June 14"</f>
        <v>June 14</v>
      </c>
    </row>
    <row r="440" spans="1:3" ht="309" customHeight="1" x14ac:dyDescent="0.25">
      <c r="B440" t="s">
        <v>213</v>
      </c>
      <c r="C440" s="5" t="str">
        <f t="shared" si="47"/>
        <v>June 14</v>
      </c>
    </row>
    <row r="441" spans="1:3" ht="31.5" x14ac:dyDescent="0.25">
      <c r="A441" s="4">
        <f>COUNTIF('Regents History '!$C:$C,'Standards with Questions'!B441)</f>
        <v>5</v>
      </c>
      <c r="B441" t="s">
        <v>215</v>
      </c>
      <c r="C441" s="2" t="s">
        <v>340</v>
      </c>
    </row>
    <row r="442" spans="1:3" x14ac:dyDescent="0.25">
      <c r="B442" t="s">
        <v>215</v>
      </c>
      <c r="C442" s="1" t="s">
        <v>330</v>
      </c>
    </row>
    <row r="443" spans="1:3" ht="60" x14ac:dyDescent="0.25">
      <c r="B443" t="s">
        <v>215</v>
      </c>
      <c r="C443" s="1" t="s">
        <v>331</v>
      </c>
    </row>
    <row r="444" spans="1:3" x14ac:dyDescent="0.25">
      <c r="B444" t="s">
        <v>215</v>
      </c>
      <c r="C444" s="1" t="s">
        <v>332</v>
      </c>
    </row>
    <row r="445" spans="1:3" ht="30" x14ac:dyDescent="0.25">
      <c r="B445" t="s">
        <v>215</v>
      </c>
      <c r="C445" s="1" t="s">
        <v>333</v>
      </c>
    </row>
    <row r="446" spans="1:3" x14ac:dyDescent="0.25">
      <c r="B446" t="s">
        <v>215</v>
      </c>
      <c r="C446" s="1" t="s">
        <v>334</v>
      </c>
    </row>
    <row r="447" spans="1:3" ht="60" x14ac:dyDescent="0.25">
      <c r="B447" t="s">
        <v>215</v>
      </c>
      <c r="C447" s="1" t="s">
        <v>335</v>
      </c>
    </row>
    <row r="448" spans="1:3" x14ac:dyDescent="0.25">
      <c r="B448" t="s">
        <v>215</v>
      </c>
      <c r="C448" s="1" t="s">
        <v>336</v>
      </c>
    </row>
    <row r="449" spans="1:3" ht="30" x14ac:dyDescent="0.25">
      <c r="B449" t="s">
        <v>215</v>
      </c>
      <c r="C449" s="1" t="s">
        <v>337</v>
      </c>
    </row>
    <row r="450" spans="1:3" x14ac:dyDescent="0.25">
      <c r="B450" t="s">
        <v>215</v>
      </c>
      <c r="C450" s="1" t="s">
        <v>338</v>
      </c>
    </row>
    <row r="451" spans="1:3" ht="30" x14ac:dyDescent="0.25">
      <c r="B451" t="s">
        <v>215</v>
      </c>
      <c r="C451" s="1" t="s">
        <v>339</v>
      </c>
    </row>
    <row r="452" spans="1:3" ht="210" customHeight="1" x14ac:dyDescent="0.25">
      <c r="B452" t="s">
        <v>215</v>
      </c>
      <c r="C452" s="5" t="str">
        <f>"AUG 15"</f>
        <v>AUG 15</v>
      </c>
    </row>
    <row r="453" spans="1:3" ht="220.5" customHeight="1" x14ac:dyDescent="0.25">
      <c r="B453" t="s">
        <v>215</v>
      </c>
      <c r="C453" s="5" t="str">
        <f>"June 15"</f>
        <v>June 15</v>
      </c>
    </row>
    <row r="454" spans="1:3" ht="253.5" customHeight="1" x14ac:dyDescent="0.25">
      <c r="B454" t="s">
        <v>215</v>
      </c>
      <c r="C454" s="5" t="str">
        <f>"Jan 15"</f>
        <v>Jan 15</v>
      </c>
    </row>
    <row r="455" spans="1:3" ht="324.75" customHeight="1" x14ac:dyDescent="0.25">
      <c r="B455" t="s">
        <v>215</v>
      </c>
      <c r="C455" s="5" t="str">
        <f t="shared" ref="C455:C456" si="48">"Aug 14"</f>
        <v>Aug 14</v>
      </c>
    </row>
    <row r="456" spans="1:3" ht="409.5" customHeight="1" x14ac:dyDescent="0.25">
      <c r="B456" t="s">
        <v>215</v>
      </c>
      <c r="C456" s="5" t="str">
        <f t="shared" si="48"/>
        <v>Aug 14</v>
      </c>
    </row>
    <row r="457" spans="1:3" ht="15.75" x14ac:dyDescent="0.25">
      <c r="A457" s="4">
        <f>COUNTIF('Regents History '!$C:$C,'Standards with Questions'!B457)</f>
        <v>4</v>
      </c>
      <c r="B457" t="s">
        <v>216</v>
      </c>
      <c r="C457" s="2" t="s">
        <v>341</v>
      </c>
    </row>
    <row r="458" spans="1:3" x14ac:dyDescent="0.25">
      <c r="B458" t="s">
        <v>216</v>
      </c>
      <c r="C458" s="1" t="s">
        <v>342</v>
      </c>
    </row>
    <row r="459" spans="1:3" ht="30" x14ac:dyDescent="0.25">
      <c r="B459" t="s">
        <v>216</v>
      </c>
      <c r="C459" s="1" t="s">
        <v>343</v>
      </c>
    </row>
    <row r="460" spans="1:3" x14ac:dyDescent="0.25">
      <c r="B460" t="s">
        <v>216</v>
      </c>
      <c r="C460" s="1" t="s">
        <v>344</v>
      </c>
    </row>
    <row r="461" spans="1:3" ht="30" x14ac:dyDescent="0.25">
      <c r="B461" t="s">
        <v>216</v>
      </c>
      <c r="C461" s="1" t="s">
        <v>345</v>
      </c>
    </row>
    <row r="462" spans="1:3" x14ac:dyDescent="0.25">
      <c r="B462" t="s">
        <v>216</v>
      </c>
      <c r="C462" s="1" t="s">
        <v>346</v>
      </c>
    </row>
    <row r="463" spans="1:3" x14ac:dyDescent="0.25">
      <c r="B463" t="s">
        <v>216</v>
      </c>
      <c r="C463" s="1" t="s">
        <v>347</v>
      </c>
    </row>
    <row r="464" spans="1:3" ht="354" customHeight="1" x14ac:dyDescent="0.25">
      <c r="B464" t="s">
        <v>216</v>
      </c>
      <c r="C464" s="5" t="str">
        <f>"AUG 15"</f>
        <v>AUG 15</v>
      </c>
    </row>
    <row r="465" spans="1:3" ht="408.75" customHeight="1" x14ac:dyDescent="0.25">
      <c r="B465" t="s">
        <v>216</v>
      </c>
      <c r="C465" s="5" t="str">
        <f>"Jan 15"</f>
        <v>Jan 15</v>
      </c>
    </row>
    <row r="466" spans="1:3" ht="408.75" customHeight="1" x14ac:dyDescent="0.25">
      <c r="B466" t="s">
        <v>216</v>
      </c>
      <c r="C466" s="5" t="str">
        <f>"June 14"</f>
        <v>June 14</v>
      </c>
    </row>
    <row r="467" spans="1:3" ht="31.5" x14ac:dyDescent="0.25">
      <c r="A467" s="4">
        <f>COUNTIF('Regents History '!$C:$C,'Standards with Questions'!B467)</f>
        <v>0</v>
      </c>
      <c r="B467" t="s">
        <v>353</v>
      </c>
      <c r="C467" s="2" t="s">
        <v>348</v>
      </c>
    </row>
    <row r="468" spans="1:3" x14ac:dyDescent="0.25">
      <c r="B468" t="s">
        <v>353</v>
      </c>
      <c r="C468" s="1" t="s">
        <v>349</v>
      </c>
    </row>
    <row r="469" spans="1:3" ht="45" x14ac:dyDescent="0.25">
      <c r="B469" t="s">
        <v>353</v>
      </c>
      <c r="C469" s="1" t="s">
        <v>350</v>
      </c>
    </row>
    <row r="470" spans="1:3" x14ac:dyDescent="0.25">
      <c r="B470" t="s">
        <v>353</v>
      </c>
      <c r="C470" s="1" t="s">
        <v>351</v>
      </c>
    </row>
    <row r="471" spans="1:3" ht="60" x14ac:dyDescent="0.25">
      <c r="B471" t="s">
        <v>353</v>
      </c>
      <c r="C471" s="1" t="s">
        <v>352</v>
      </c>
    </row>
    <row r="472" spans="1:3" ht="31.5" x14ac:dyDescent="0.25">
      <c r="A472" s="4">
        <f>COUNTIF('Regents History '!$C:$C,'Standards with Questions'!B472)</f>
        <v>0</v>
      </c>
      <c r="B472" t="s">
        <v>363</v>
      </c>
      <c r="C472" s="2" t="s">
        <v>354</v>
      </c>
    </row>
    <row r="473" spans="1:3" x14ac:dyDescent="0.25">
      <c r="B473" t="s">
        <v>363</v>
      </c>
      <c r="C473" s="1" t="s">
        <v>355</v>
      </c>
    </row>
    <row r="474" spans="1:3" ht="45" x14ac:dyDescent="0.25">
      <c r="B474" t="s">
        <v>363</v>
      </c>
      <c r="C474" s="1" t="s">
        <v>356</v>
      </c>
    </row>
    <row r="475" spans="1:3" x14ac:dyDescent="0.25">
      <c r="B475" t="s">
        <v>363</v>
      </c>
      <c r="C475" s="1" t="s">
        <v>357</v>
      </c>
    </row>
    <row r="476" spans="1:3" ht="45" x14ac:dyDescent="0.25">
      <c r="B476" t="s">
        <v>363</v>
      </c>
      <c r="C476" s="1" t="s">
        <v>358</v>
      </c>
    </row>
    <row r="477" spans="1:3" x14ac:dyDescent="0.25">
      <c r="B477" t="s">
        <v>363</v>
      </c>
      <c r="C477" s="1" t="s">
        <v>359</v>
      </c>
    </row>
    <row r="478" spans="1:3" ht="45" x14ac:dyDescent="0.25">
      <c r="B478" t="s">
        <v>363</v>
      </c>
      <c r="C478" s="1" t="s">
        <v>360</v>
      </c>
    </row>
    <row r="479" spans="1:3" x14ac:dyDescent="0.25">
      <c r="B479" t="s">
        <v>363</v>
      </c>
      <c r="C479" s="1" t="s">
        <v>361</v>
      </c>
    </row>
    <row r="480" spans="1:3" x14ac:dyDescent="0.25">
      <c r="B480" t="s">
        <v>363</v>
      </c>
      <c r="C480" s="1" t="s">
        <v>362</v>
      </c>
    </row>
    <row r="481" spans="1:3" ht="31.5" x14ac:dyDescent="0.25">
      <c r="A481" s="4">
        <f>COUNTIF('Regents History '!$C:$C,'Standards with Questions'!B481)</f>
        <v>0</v>
      </c>
      <c r="B481" t="s">
        <v>375</v>
      </c>
      <c r="C481" s="2" t="s">
        <v>364</v>
      </c>
    </row>
    <row r="482" spans="1:3" x14ac:dyDescent="0.25">
      <c r="B482" t="s">
        <v>375</v>
      </c>
      <c r="C482" s="1" t="s">
        <v>365</v>
      </c>
    </row>
    <row r="483" spans="1:3" ht="45" x14ac:dyDescent="0.25">
      <c r="B483" t="s">
        <v>375</v>
      </c>
      <c r="C483" s="1" t="s">
        <v>366</v>
      </c>
    </row>
    <row r="484" spans="1:3" x14ac:dyDescent="0.25">
      <c r="B484" t="s">
        <v>375</v>
      </c>
      <c r="C484" s="1" t="s">
        <v>367</v>
      </c>
    </row>
    <row r="485" spans="1:3" ht="60" x14ac:dyDescent="0.25">
      <c r="B485" t="s">
        <v>375</v>
      </c>
      <c r="C485" s="1" t="s">
        <v>368</v>
      </c>
    </row>
    <row r="486" spans="1:3" x14ac:dyDescent="0.25">
      <c r="B486" t="s">
        <v>375</v>
      </c>
      <c r="C486" s="1" t="s">
        <v>369</v>
      </c>
    </row>
    <row r="487" spans="1:3" ht="75" x14ac:dyDescent="0.25">
      <c r="B487" t="s">
        <v>375</v>
      </c>
      <c r="C487" s="1" t="s">
        <v>370</v>
      </c>
    </row>
    <row r="488" spans="1:3" x14ac:dyDescent="0.25">
      <c r="B488" t="s">
        <v>375</v>
      </c>
      <c r="C488" s="1" t="s">
        <v>371</v>
      </c>
    </row>
    <row r="489" spans="1:3" ht="135" x14ac:dyDescent="0.25">
      <c r="B489" t="s">
        <v>375</v>
      </c>
      <c r="C489" s="1" t="s">
        <v>372</v>
      </c>
    </row>
    <row r="490" spans="1:3" x14ac:dyDescent="0.25">
      <c r="B490" t="s">
        <v>375</v>
      </c>
      <c r="C490" s="1" t="s">
        <v>373</v>
      </c>
    </row>
    <row r="491" spans="1:3" ht="60" x14ac:dyDescent="0.25">
      <c r="B491" t="s">
        <v>375</v>
      </c>
      <c r="C491" s="1" t="s">
        <v>374</v>
      </c>
    </row>
    <row r="492" spans="1:3" ht="31.5" x14ac:dyDescent="0.25">
      <c r="A492" s="4">
        <f>COUNTIF('Regents History '!$C:$C,'Standards with Questions'!B492)</f>
        <v>0</v>
      </c>
      <c r="B492" t="s">
        <v>386</v>
      </c>
      <c r="C492" s="2" t="s">
        <v>376</v>
      </c>
    </row>
    <row r="493" spans="1:3" x14ac:dyDescent="0.25">
      <c r="B493" t="s">
        <v>386</v>
      </c>
      <c r="C493" s="1" t="s">
        <v>377</v>
      </c>
    </row>
    <row r="494" spans="1:3" ht="45" x14ac:dyDescent="0.25">
      <c r="B494" t="s">
        <v>386</v>
      </c>
      <c r="C494" s="1" t="s">
        <v>384</v>
      </c>
    </row>
    <row r="495" spans="1:3" x14ac:dyDescent="0.25">
      <c r="B495" t="s">
        <v>386</v>
      </c>
      <c r="C495" s="1" t="s">
        <v>378</v>
      </c>
    </row>
    <row r="496" spans="1:3" ht="30" x14ac:dyDescent="0.25">
      <c r="B496" t="s">
        <v>386</v>
      </c>
      <c r="C496" s="1" t="s">
        <v>379</v>
      </c>
    </row>
    <row r="497" spans="1:3" x14ac:dyDescent="0.25">
      <c r="B497" t="s">
        <v>386</v>
      </c>
      <c r="C497" s="1" t="s">
        <v>380</v>
      </c>
    </row>
    <row r="498" spans="1:3" ht="45" x14ac:dyDescent="0.25">
      <c r="B498" t="s">
        <v>386</v>
      </c>
      <c r="C498" s="1" t="s">
        <v>381</v>
      </c>
    </row>
    <row r="499" spans="1:3" x14ac:dyDescent="0.25">
      <c r="B499" t="s">
        <v>386</v>
      </c>
      <c r="C499" s="1" t="s">
        <v>382</v>
      </c>
    </row>
    <row r="500" spans="1:3" ht="30" x14ac:dyDescent="0.25">
      <c r="B500" t="s">
        <v>386</v>
      </c>
      <c r="C500" s="1" t="s">
        <v>383</v>
      </c>
    </row>
    <row r="501" spans="1:3" ht="15.75" x14ac:dyDescent="0.25">
      <c r="A501" s="4">
        <f>COUNTIF('Regents History '!$C:$C,'Standards with Questions'!B501)</f>
        <v>0</v>
      </c>
      <c r="B501" t="s">
        <v>395</v>
      </c>
      <c r="C501" s="2" t="s">
        <v>385</v>
      </c>
    </row>
    <row r="502" spans="1:3" x14ac:dyDescent="0.25">
      <c r="B502" t="s">
        <v>395</v>
      </c>
      <c r="C502" s="1" t="s">
        <v>387</v>
      </c>
    </row>
    <row r="503" spans="1:3" ht="60" x14ac:dyDescent="0.25">
      <c r="B503" t="s">
        <v>395</v>
      </c>
      <c r="C503" s="1" t="s">
        <v>388</v>
      </c>
    </row>
    <row r="504" spans="1:3" x14ac:dyDescent="0.25">
      <c r="B504" t="s">
        <v>395</v>
      </c>
      <c r="C504" s="1" t="s">
        <v>389</v>
      </c>
    </row>
    <row r="505" spans="1:3" ht="30" x14ac:dyDescent="0.25">
      <c r="B505" t="s">
        <v>395</v>
      </c>
      <c r="C505" s="1" t="s">
        <v>390</v>
      </c>
    </row>
    <row r="506" spans="1:3" x14ac:dyDescent="0.25">
      <c r="B506" t="s">
        <v>395</v>
      </c>
      <c r="C506" s="1" t="s">
        <v>391</v>
      </c>
    </row>
    <row r="507" spans="1:3" ht="105" x14ac:dyDescent="0.25">
      <c r="B507" t="s">
        <v>395</v>
      </c>
      <c r="C507" s="1" t="s">
        <v>392</v>
      </c>
    </row>
    <row r="508" spans="1:3" x14ac:dyDescent="0.25">
      <c r="B508" t="s">
        <v>395</v>
      </c>
      <c r="C508" s="1" t="s">
        <v>393</v>
      </c>
    </row>
    <row r="509" spans="1:3" ht="105" x14ac:dyDescent="0.25">
      <c r="B509" t="s">
        <v>395</v>
      </c>
      <c r="C509" s="1" t="s">
        <v>394</v>
      </c>
    </row>
    <row r="510" spans="1:3" ht="15.75" x14ac:dyDescent="0.25">
      <c r="A510" s="4">
        <f>COUNTIF('Regents History '!$C:$C,'Standards with Questions'!B510)</f>
        <v>0</v>
      </c>
      <c r="B510" t="s">
        <v>407</v>
      </c>
      <c r="C510" s="2" t="s">
        <v>406</v>
      </c>
    </row>
    <row r="511" spans="1:3" x14ac:dyDescent="0.25">
      <c r="B511" t="s">
        <v>407</v>
      </c>
      <c r="C511" s="1" t="s">
        <v>396</v>
      </c>
    </row>
    <row r="512" spans="1:3" ht="30" x14ac:dyDescent="0.25">
      <c r="B512" t="s">
        <v>407</v>
      </c>
      <c r="C512" s="1" t="s">
        <v>397</v>
      </c>
    </row>
    <row r="513" spans="2:3" x14ac:dyDescent="0.25">
      <c r="B513" t="s">
        <v>407</v>
      </c>
      <c r="C513" s="1" t="s">
        <v>398</v>
      </c>
    </row>
    <row r="514" spans="2:3" ht="45" x14ac:dyDescent="0.25">
      <c r="B514" t="s">
        <v>407</v>
      </c>
      <c r="C514" s="1" t="s">
        <v>404</v>
      </c>
    </row>
    <row r="515" spans="2:3" x14ac:dyDescent="0.25">
      <c r="B515" t="s">
        <v>407</v>
      </c>
      <c r="C515" s="1" t="s">
        <v>399</v>
      </c>
    </row>
    <row r="516" spans="2:3" ht="60" x14ac:dyDescent="0.25">
      <c r="B516" t="s">
        <v>407</v>
      </c>
      <c r="C516" s="1" t="s">
        <v>405</v>
      </c>
    </row>
    <row r="517" spans="2:3" x14ac:dyDescent="0.25">
      <c r="B517" t="s">
        <v>407</v>
      </c>
      <c r="C517" s="1" t="s">
        <v>400</v>
      </c>
    </row>
    <row r="518" spans="2:3" ht="30" x14ac:dyDescent="0.25">
      <c r="B518" t="s">
        <v>407</v>
      </c>
      <c r="C518" s="1" t="s">
        <v>401</v>
      </c>
    </row>
    <row r="519" spans="2:3" x14ac:dyDescent="0.25">
      <c r="B519" t="s">
        <v>407</v>
      </c>
      <c r="C519" s="1" t="s">
        <v>402</v>
      </c>
    </row>
    <row r="520" spans="2:3" ht="45" x14ac:dyDescent="0.25">
      <c r="B520" t="s">
        <v>407</v>
      </c>
      <c r="C520" s="1" t="s">
        <v>403</v>
      </c>
    </row>
  </sheetData>
  <autoFilter ref="A1:D52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87"/>
  <sheetViews>
    <sheetView zoomScale="130" zoomScaleNormal="130" workbookViewId="0"/>
  </sheetViews>
  <sheetFormatPr defaultRowHeight="15" x14ac:dyDescent="0.25"/>
  <cols>
    <col min="2" max="2" width="21.5703125" bestFit="1" customWidth="1"/>
    <col min="5" max="5" width="11.5703125" bestFit="1" customWidth="1"/>
    <col min="10" max="10" width="9.140625" customWidth="1"/>
  </cols>
  <sheetData>
    <row r="1" spans="1:5" x14ac:dyDescent="0.25">
      <c r="A1" s="6" t="s">
        <v>490</v>
      </c>
      <c r="B1" s="6"/>
      <c r="C1" s="6"/>
      <c r="D1" s="6"/>
      <c r="E1" s="6"/>
    </row>
    <row r="2" spans="1:5" x14ac:dyDescent="0.25">
      <c r="B2" t="s">
        <v>113</v>
      </c>
      <c r="C2" t="s">
        <v>111</v>
      </c>
      <c r="D2" t="s">
        <v>114</v>
      </c>
    </row>
    <row r="3" spans="1:5" x14ac:dyDescent="0.25">
      <c r="A3">
        <v>1</v>
      </c>
      <c r="B3" t="s">
        <v>0</v>
      </c>
      <c r="C3" t="s">
        <v>116</v>
      </c>
      <c r="D3">
        <v>2</v>
      </c>
      <c r="E3" s="10" t="str">
        <f>"JANUARY 15"</f>
        <v>JANUARY 15</v>
      </c>
    </row>
    <row r="4" spans="1:5" x14ac:dyDescent="0.25">
      <c r="A4">
        <v>2</v>
      </c>
      <c r="B4" t="s">
        <v>1</v>
      </c>
      <c r="C4" t="s">
        <v>206</v>
      </c>
      <c r="D4">
        <v>2</v>
      </c>
      <c r="E4" s="10" t="str">
        <f t="shared" ref="E4:E39" si="0">"JANUARY 15"</f>
        <v>JANUARY 15</v>
      </c>
    </row>
    <row r="5" spans="1:5" x14ac:dyDescent="0.25">
      <c r="A5">
        <v>3</v>
      </c>
      <c r="B5" t="s">
        <v>2</v>
      </c>
      <c r="C5" t="s">
        <v>117</v>
      </c>
      <c r="D5">
        <v>2</v>
      </c>
      <c r="E5" s="10" t="str">
        <f t="shared" si="0"/>
        <v>JANUARY 15</v>
      </c>
    </row>
    <row r="6" spans="1:5" x14ac:dyDescent="0.25">
      <c r="A6">
        <v>4</v>
      </c>
      <c r="B6" t="s">
        <v>3</v>
      </c>
      <c r="C6" t="s">
        <v>207</v>
      </c>
      <c r="D6">
        <v>2</v>
      </c>
      <c r="E6" s="10" t="str">
        <f t="shared" si="0"/>
        <v>JANUARY 15</v>
      </c>
    </row>
    <row r="7" spans="1:5" x14ac:dyDescent="0.25">
      <c r="A7">
        <v>5</v>
      </c>
      <c r="B7" t="s">
        <v>4</v>
      </c>
      <c r="C7" t="s">
        <v>208</v>
      </c>
      <c r="D7">
        <v>2</v>
      </c>
      <c r="E7" s="10" t="str">
        <f t="shared" si="0"/>
        <v>JANUARY 15</v>
      </c>
    </row>
    <row r="8" spans="1:5" x14ac:dyDescent="0.25">
      <c r="A8">
        <v>6</v>
      </c>
      <c r="B8" t="s">
        <v>5</v>
      </c>
      <c r="C8" t="s">
        <v>209</v>
      </c>
      <c r="D8">
        <v>2</v>
      </c>
      <c r="E8" s="10" t="str">
        <f t="shared" si="0"/>
        <v>JANUARY 15</v>
      </c>
    </row>
    <row r="9" spans="1:5" x14ac:dyDescent="0.25">
      <c r="A9">
        <v>7</v>
      </c>
      <c r="B9" t="s">
        <v>6</v>
      </c>
      <c r="C9" t="s">
        <v>176</v>
      </c>
      <c r="D9">
        <v>2</v>
      </c>
      <c r="E9" s="10" t="str">
        <f t="shared" si="0"/>
        <v>JANUARY 15</v>
      </c>
    </row>
    <row r="10" spans="1:5" x14ac:dyDescent="0.25">
      <c r="A10">
        <v>8</v>
      </c>
      <c r="B10" t="s">
        <v>7</v>
      </c>
      <c r="C10" t="s">
        <v>210</v>
      </c>
      <c r="D10">
        <v>2</v>
      </c>
      <c r="E10" s="10" t="str">
        <f t="shared" si="0"/>
        <v>JANUARY 15</v>
      </c>
    </row>
    <row r="11" spans="1:5" x14ac:dyDescent="0.25">
      <c r="A11">
        <v>9</v>
      </c>
      <c r="B11" t="s">
        <v>8</v>
      </c>
      <c r="C11" t="s">
        <v>211</v>
      </c>
      <c r="D11">
        <v>2</v>
      </c>
      <c r="E11" s="10" t="str">
        <f t="shared" si="0"/>
        <v>JANUARY 15</v>
      </c>
    </row>
    <row r="12" spans="1:5" x14ac:dyDescent="0.25">
      <c r="A12">
        <v>10</v>
      </c>
      <c r="B12" t="s">
        <v>9</v>
      </c>
      <c r="C12" t="s">
        <v>138</v>
      </c>
      <c r="D12">
        <v>2</v>
      </c>
      <c r="E12" s="10" t="str">
        <f t="shared" si="0"/>
        <v>JANUARY 15</v>
      </c>
    </row>
    <row r="13" spans="1:5" x14ac:dyDescent="0.25">
      <c r="A13">
        <v>11</v>
      </c>
      <c r="B13" t="s">
        <v>10</v>
      </c>
      <c r="C13" t="s">
        <v>199</v>
      </c>
      <c r="D13">
        <v>2</v>
      </c>
      <c r="E13" s="10" t="str">
        <f t="shared" si="0"/>
        <v>JANUARY 15</v>
      </c>
    </row>
    <row r="14" spans="1:5" x14ac:dyDescent="0.25">
      <c r="A14">
        <v>12</v>
      </c>
      <c r="B14" t="s">
        <v>11</v>
      </c>
      <c r="C14" t="s">
        <v>212</v>
      </c>
      <c r="D14">
        <v>2</v>
      </c>
      <c r="E14" s="10" t="str">
        <f t="shared" si="0"/>
        <v>JANUARY 15</v>
      </c>
    </row>
    <row r="15" spans="1:5" x14ac:dyDescent="0.25">
      <c r="A15">
        <v>13</v>
      </c>
      <c r="B15" t="s">
        <v>12</v>
      </c>
      <c r="C15" t="s">
        <v>169</v>
      </c>
      <c r="D15">
        <v>2</v>
      </c>
      <c r="E15" s="10" t="str">
        <f t="shared" si="0"/>
        <v>JANUARY 15</v>
      </c>
    </row>
    <row r="16" spans="1:5" x14ac:dyDescent="0.25">
      <c r="A16">
        <v>14</v>
      </c>
      <c r="B16" t="s">
        <v>13</v>
      </c>
      <c r="C16" t="s">
        <v>213</v>
      </c>
      <c r="D16">
        <v>2</v>
      </c>
      <c r="E16" s="10" t="str">
        <f t="shared" si="0"/>
        <v>JANUARY 15</v>
      </c>
    </row>
    <row r="17" spans="1:5" x14ac:dyDescent="0.25">
      <c r="A17">
        <v>15</v>
      </c>
      <c r="B17" t="s">
        <v>14</v>
      </c>
      <c r="C17" t="s">
        <v>209</v>
      </c>
      <c r="D17">
        <v>2</v>
      </c>
      <c r="E17" s="10" t="str">
        <f t="shared" si="0"/>
        <v>JANUARY 15</v>
      </c>
    </row>
    <row r="18" spans="1:5" x14ac:dyDescent="0.25">
      <c r="A18">
        <v>16</v>
      </c>
      <c r="B18" t="s">
        <v>15</v>
      </c>
      <c r="C18" t="s">
        <v>169</v>
      </c>
      <c r="D18">
        <v>2</v>
      </c>
      <c r="E18" s="10" t="str">
        <f t="shared" si="0"/>
        <v>JANUARY 15</v>
      </c>
    </row>
    <row r="19" spans="1:5" x14ac:dyDescent="0.25">
      <c r="A19">
        <v>17</v>
      </c>
      <c r="B19" t="s">
        <v>16</v>
      </c>
      <c r="C19" t="s">
        <v>176</v>
      </c>
      <c r="D19">
        <v>2</v>
      </c>
      <c r="E19" s="10" t="str">
        <f t="shared" si="0"/>
        <v>JANUARY 15</v>
      </c>
    </row>
    <row r="20" spans="1:5" x14ac:dyDescent="0.25">
      <c r="A20">
        <v>18</v>
      </c>
      <c r="B20" t="s">
        <v>17</v>
      </c>
      <c r="C20" t="s">
        <v>199</v>
      </c>
      <c r="D20">
        <v>2</v>
      </c>
      <c r="E20" s="10" t="str">
        <f t="shared" si="0"/>
        <v>JANUARY 15</v>
      </c>
    </row>
    <row r="21" spans="1:5" x14ac:dyDescent="0.25">
      <c r="A21">
        <v>19</v>
      </c>
      <c r="B21" t="s">
        <v>18</v>
      </c>
      <c r="C21" t="s">
        <v>117</v>
      </c>
      <c r="D21">
        <v>2</v>
      </c>
      <c r="E21" s="10" t="str">
        <f t="shared" si="0"/>
        <v>JANUARY 15</v>
      </c>
    </row>
    <row r="22" spans="1:5" x14ac:dyDescent="0.25">
      <c r="A22">
        <v>20</v>
      </c>
      <c r="B22" t="s">
        <v>19</v>
      </c>
      <c r="C22" t="s">
        <v>210</v>
      </c>
      <c r="D22">
        <v>2</v>
      </c>
      <c r="E22" s="10" t="str">
        <f t="shared" si="0"/>
        <v>JANUARY 15</v>
      </c>
    </row>
    <row r="23" spans="1:5" x14ac:dyDescent="0.25">
      <c r="A23">
        <v>21</v>
      </c>
      <c r="B23" t="s">
        <v>20</v>
      </c>
      <c r="C23" t="s">
        <v>209</v>
      </c>
      <c r="D23">
        <v>2</v>
      </c>
      <c r="E23" s="10" t="str">
        <f t="shared" si="0"/>
        <v>JANUARY 15</v>
      </c>
    </row>
    <row r="24" spans="1:5" x14ac:dyDescent="0.25">
      <c r="A24">
        <v>22</v>
      </c>
      <c r="B24" t="s">
        <v>21</v>
      </c>
      <c r="C24" t="s">
        <v>116</v>
      </c>
      <c r="D24">
        <v>2</v>
      </c>
      <c r="E24" s="10" t="str">
        <f t="shared" si="0"/>
        <v>JANUARY 15</v>
      </c>
    </row>
    <row r="25" spans="1:5" x14ac:dyDescent="0.25">
      <c r="A25">
        <v>23</v>
      </c>
      <c r="B25" t="s">
        <v>22</v>
      </c>
      <c r="C25" t="s">
        <v>169</v>
      </c>
      <c r="D25">
        <v>2</v>
      </c>
      <c r="E25" s="10" t="str">
        <f t="shared" si="0"/>
        <v>JANUARY 15</v>
      </c>
    </row>
    <row r="26" spans="1:5" x14ac:dyDescent="0.25">
      <c r="A26">
        <v>24</v>
      </c>
      <c r="B26" t="s">
        <v>23</v>
      </c>
      <c r="C26" t="s">
        <v>142</v>
      </c>
      <c r="D26">
        <v>2</v>
      </c>
      <c r="E26" s="10" t="str">
        <f t="shared" si="0"/>
        <v>JANUARY 15</v>
      </c>
    </row>
    <row r="27" spans="1:5" x14ac:dyDescent="0.25">
      <c r="A27">
        <v>25</v>
      </c>
      <c r="B27" t="s">
        <v>24</v>
      </c>
      <c r="C27" t="s">
        <v>214</v>
      </c>
      <c r="D27">
        <v>2</v>
      </c>
      <c r="E27" s="10" t="str">
        <f t="shared" si="0"/>
        <v>JANUARY 15</v>
      </c>
    </row>
    <row r="28" spans="1:5" x14ac:dyDescent="0.25">
      <c r="A28">
        <v>26</v>
      </c>
      <c r="B28" t="s">
        <v>25</v>
      </c>
      <c r="C28" t="s">
        <v>215</v>
      </c>
      <c r="D28">
        <v>2</v>
      </c>
      <c r="E28" s="10" t="str">
        <f t="shared" si="0"/>
        <v>JANUARY 15</v>
      </c>
    </row>
    <row r="29" spans="1:5" x14ac:dyDescent="0.25">
      <c r="A29">
        <v>27</v>
      </c>
      <c r="B29" t="s">
        <v>26</v>
      </c>
      <c r="C29" t="s">
        <v>210</v>
      </c>
      <c r="D29">
        <v>2</v>
      </c>
      <c r="E29" s="10" t="str">
        <f t="shared" si="0"/>
        <v>JANUARY 15</v>
      </c>
    </row>
    <row r="30" spans="1:5" x14ac:dyDescent="0.25">
      <c r="A30">
        <v>28</v>
      </c>
      <c r="B30" t="s">
        <v>27</v>
      </c>
      <c r="C30" t="s">
        <v>138</v>
      </c>
      <c r="D30">
        <v>2</v>
      </c>
      <c r="E30" s="10" t="str">
        <f t="shared" si="0"/>
        <v>JANUARY 15</v>
      </c>
    </row>
    <row r="31" spans="1:5" x14ac:dyDescent="0.25">
      <c r="A31">
        <v>29</v>
      </c>
      <c r="B31" t="s">
        <v>28</v>
      </c>
      <c r="C31" t="s">
        <v>176</v>
      </c>
      <c r="D31">
        <v>2</v>
      </c>
      <c r="E31" s="10" t="str">
        <f t="shared" si="0"/>
        <v>JANUARY 15</v>
      </c>
    </row>
    <row r="32" spans="1:5" x14ac:dyDescent="0.25">
      <c r="A32">
        <v>30</v>
      </c>
      <c r="B32" t="s">
        <v>29</v>
      </c>
      <c r="C32" t="s">
        <v>211</v>
      </c>
      <c r="D32">
        <v>2</v>
      </c>
      <c r="E32" s="10" t="str">
        <f t="shared" si="0"/>
        <v>JANUARY 15</v>
      </c>
    </row>
    <row r="33" spans="1:5" x14ac:dyDescent="0.25">
      <c r="A33">
        <v>31</v>
      </c>
      <c r="B33" t="s">
        <v>30</v>
      </c>
      <c r="C33" t="s">
        <v>169</v>
      </c>
      <c r="D33">
        <v>2</v>
      </c>
      <c r="E33" s="10" t="str">
        <f t="shared" si="0"/>
        <v>JANUARY 15</v>
      </c>
    </row>
    <row r="34" spans="1:5" x14ac:dyDescent="0.25">
      <c r="A34">
        <v>32</v>
      </c>
      <c r="B34" t="s">
        <v>31</v>
      </c>
      <c r="C34" t="s">
        <v>208</v>
      </c>
      <c r="D34">
        <v>2</v>
      </c>
      <c r="E34" s="10" t="str">
        <f t="shared" si="0"/>
        <v>JANUARY 15</v>
      </c>
    </row>
    <row r="35" spans="1:5" x14ac:dyDescent="0.25">
      <c r="A35">
        <v>33</v>
      </c>
      <c r="B35" t="s">
        <v>32</v>
      </c>
      <c r="C35" t="s">
        <v>169</v>
      </c>
      <c r="D35">
        <v>4</v>
      </c>
      <c r="E35" s="10" t="str">
        <f t="shared" si="0"/>
        <v>JANUARY 15</v>
      </c>
    </row>
    <row r="36" spans="1:5" x14ac:dyDescent="0.25">
      <c r="A36">
        <v>34</v>
      </c>
      <c r="B36" t="s">
        <v>33</v>
      </c>
      <c r="C36" t="s">
        <v>199</v>
      </c>
      <c r="D36">
        <v>4</v>
      </c>
      <c r="E36" s="10" t="str">
        <f t="shared" si="0"/>
        <v>JANUARY 15</v>
      </c>
    </row>
    <row r="37" spans="1:5" x14ac:dyDescent="0.25">
      <c r="A37">
        <v>35</v>
      </c>
      <c r="B37" t="s">
        <v>34</v>
      </c>
      <c r="C37" t="s">
        <v>216</v>
      </c>
      <c r="D37">
        <v>4</v>
      </c>
      <c r="E37" s="10" t="str">
        <f t="shared" si="0"/>
        <v>JANUARY 15</v>
      </c>
    </row>
    <row r="38" spans="1:5" x14ac:dyDescent="0.25">
      <c r="A38">
        <v>36</v>
      </c>
      <c r="B38" t="s">
        <v>35</v>
      </c>
      <c r="C38" t="s">
        <v>211</v>
      </c>
      <c r="D38">
        <v>4</v>
      </c>
      <c r="E38" s="10" t="str">
        <f t="shared" si="0"/>
        <v>JANUARY 15</v>
      </c>
    </row>
    <row r="39" spans="1:5" x14ac:dyDescent="0.25">
      <c r="A39">
        <v>37</v>
      </c>
      <c r="B39" t="s">
        <v>36</v>
      </c>
      <c r="C39" t="s">
        <v>169</v>
      </c>
      <c r="D39">
        <v>6</v>
      </c>
      <c r="E39" s="10" t="str">
        <f t="shared" si="0"/>
        <v>JANUARY 15</v>
      </c>
    </row>
    <row r="40" spans="1:5" x14ac:dyDescent="0.25">
      <c r="A40">
        <v>1</v>
      </c>
      <c r="B40" t="s">
        <v>37</v>
      </c>
      <c r="C40" t="s">
        <v>214</v>
      </c>
      <c r="D40">
        <v>2</v>
      </c>
      <c r="E40" s="10" t="str">
        <f>"AUG 14"</f>
        <v>AUG 14</v>
      </c>
    </row>
    <row r="41" spans="1:5" x14ac:dyDescent="0.25">
      <c r="A41">
        <v>2</v>
      </c>
      <c r="B41" t="s">
        <v>38</v>
      </c>
      <c r="C41" t="s">
        <v>217</v>
      </c>
      <c r="D41">
        <v>2</v>
      </c>
      <c r="E41" s="10" t="str">
        <f t="shared" ref="E41:E76" si="1">"AUG 14"</f>
        <v>AUG 14</v>
      </c>
    </row>
    <row r="42" spans="1:5" x14ac:dyDescent="0.25">
      <c r="A42">
        <v>3</v>
      </c>
      <c r="B42" t="s">
        <v>39</v>
      </c>
      <c r="C42" t="s">
        <v>176</v>
      </c>
      <c r="D42">
        <v>2</v>
      </c>
      <c r="E42" s="10" t="str">
        <f t="shared" si="1"/>
        <v>AUG 14</v>
      </c>
    </row>
    <row r="43" spans="1:5" x14ac:dyDescent="0.25">
      <c r="A43">
        <v>4</v>
      </c>
      <c r="B43" t="s">
        <v>40</v>
      </c>
      <c r="C43" t="s">
        <v>213</v>
      </c>
      <c r="D43">
        <v>2</v>
      </c>
      <c r="E43" s="10" t="str">
        <f t="shared" si="1"/>
        <v>AUG 14</v>
      </c>
    </row>
    <row r="44" spans="1:5" x14ac:dyDescent="0.25">
      <c r="A44">
        <v>5</v>
      </c>
      <c r="B44" t="s">
        <v>41</v>
      </c>
      <c r="C44" t="s">
        <v>199</v>
      </c>
      <c r="D44">
        <v>2</v>
      </c>
      <c r="E44" s="10" t="str">
        <f t="shared" si="1"/>
        <v>AUG 14</v>
      </c>
    </row>
    <row r="45" spans="1:5" x14ac:dyDescent="0.25">
      <c r="A45">
        <v>6</v>
      </c>
      <c r="B45" t="s">
        <v>42</v>
      </c>
      <c r="C45" t="s">
        <v>138</v>
      </c>
      <c r="D45">
        <v>2</v>
      </c>
      <c r="E45" s="10" t="str">
        <f t="shared" si="1"/>
        <v>AUG 14</v>
      </c>
    </row>
    <row r="46" spans="1:5" x14ac:dyDescent="0.25">
      <c r="A46">
        <v>7</v>
      </c>
      <c r="B46" t="s">
        <v>43</v>
      </c>
      <c r="C46" t="s">
        <v>199</v>
      </c>
      <c r="D46">
        <v>2</v>
      </c>
      <c r="E46" s="10" t="str">
        <f t="shared" si="1"/>
        <v>AUG 14</v>
      </c>
    </row>
    <row r="47" spans="1:5" x14ac:dyDescent="0.25">
      <c r="A47">
        <v>8</v>
      </c>
      <c r="B47" t="s">
        <v>44</v>
      </c>
      <c r="C47" t="s">
        <v>211</v>
      </c>
      <c r="D47">
        <v>2</v>
      </c>
      <c r="E47" s="10" t="str">
        <f t="shared" si="1"/>
        <v>AUG 14</v>
      </c>
    </row>
    <row r="48" spans="1:5" x14ac:dyDescent="0.25">
      <c r="A48">
        <v>9</v>
      </c>
      <c r="B48" t="s">
        <v>45</v>
      </c>
      <c r="C48" t="s">
        <v>169</v>
      </c>
      <c r="D48">
        <v>2</v>
      </c>
      <c r="E48" s="10" t="str">
        <f t="shared" si="1"/>
        <v>AUG 14</v>
      </c>
    </row>
    <row r="49" spans="1:5" x14ac:dyDescent="0.25">
      <c r="A49">
        <v>10</v>
      </c>
      <c r="B49" t="s">
        <v>46</v>
      </c>
      <c r="C49" t="s">
        <v>208</v>
      </c>
      <c r="D49">
        <v>2</v>
      </c>
      <c r="E49" s="10" t="str">
        <f t="shared" si="1"/>
        <v>AUG 14</v>
      </c>
    </row>
    <row r="50" spans="1:5" x14ac:dyDescent="0.25">
      <c r="A50">
        <v>11</v>
      </c>
      <c r="B50" t="s">
        <v>47</v>
      </c>
      <c r="C50" t="s">
        <v>210</v>
      </c>
      <c r="D50">
        <v>2</v>
      </c>
      <c r="E50" s="10" t="str">
        <f t="shared" si="1"/>
        <v>AUG 14</v>
      </c>
    </row>
    <row r="51" spans="1:5" x14ac:dyDescent="0.25">
      <c r="A51">
        <v>12</v>
      </c>
      <c r="B51" t="s">
        <v>48</v>
      </c>
      <c r="C51" t="s">
        <v>208</v>
      </c>
      <c r="D51">
        <v>2</v>
      </c>
      <c r="E51" s="10" t="str">
        <f t="shared" si="1"/>
        <v>AUG 14</v>
      </c>
    </row>
    <row r="52" spans="1:5" x14ac:dyDescent="0.25">
      <c r="A52">
        <v>13</v>
      </c>
      <c r="B52" t="s">
        <v>49</v>
      </c>
      <c r="C52" t="s">
        <v>169</v>
      </c>
      <c r="D52">
        <v>2</v>
      </c>
      <c r="E52" s="10" t="str">
        <f t="shared" si="1"/>
        <v>AUG 14</v>
      </c>
    </row>
    <row r="53" spans="1:5" x14ac:dyDescent="0.25">
      <c r="A53">
        <v>14</v>
      </c>
      <c r="B53" t="s">
        <v>50</v>
      </c>
      <c r="C53" t="s">
        <v>209</v>
      </c>
      <c r="D53">
        <v>2</v>
      </c>
      <c r="E53" s="10" t="str">
        <f t="shared" si="1"/>
        <v>AUG 14</v>
      </c>
    </row>
    <row r="54" spans="1:5" x14ac:dyDescent="0.25">
      <c r="A54">
        <v>15</v>
      </c>
      <c r="B54" t="s">
        <v>51</v>
      </c>
      <c r="C54" t="s">
        <v>116</v>
      </c>
      <c r="D54">
        <v>2</v>
      </c>
      <c r="E54" s="10" t="str">
        <f t="shared" si="1"/>
        <v>AUG 14</v>
      </c>
    </row>
    <row r="55" spans="1:5" x14ac:dyDescent="0.25">
      <c r="A55">
        <v>16</v>
      </c>
      <c r="B55" t="s">
        <v>52</v>
      </c>
      <c r="C55" t="s">
        <v>208</v>
      </c>
      <c r="D55">
        <v>2</v>
      </c>
      <c r="E55" s="10" t="str">
        <f t="shared" si="1"/>
        <v>AUG 14</v>
      </c>
    </row>
    <row r="56" spans="1:5" x14ac:dyDescent="0.25">
      <c r="A56">
        <v>17</v>
      </c>
      <c r="B56" t="s">
        <v>53</v>
      </c>
      <c r="C56" t="s">
        <v>212</v>
      </c>
      <c r="D56">
        <v>2</v>
      </c>
      <c r="E56" s="10" t="str">
        <f t="shared" si="1"/>
        <v>AUG 14</v>
      </c>
    </row>
    <row r="57" spans="1:5" x14ac:dyDescent="0.25">
      <c r="A57">
        <v>18</v>
      </c>
      <c r="B57" t="s">
        <v>54</v>
      </c>
      <c r="C57" t="s">
        <v>211</v>
      </c>
      <c r="D57">
        <v>2</v>
      </c>
      <c r="E57" s="10" t="str">
        <f t="shared" si="1"/>
        <v>AUG 14</v>
      </c>
    </row>
    <row r="58" spans="1:5" x14ac:dyDescent="0.25">
      <c r="A58">
        <v>19</v>
      </c>
      <c r="B58" t="s">
        <v>55</v>
      </c>
      <c r="C58" t="s">
        <v>169</v>
      </c>
      <c r="D58">
        <v>2</v>
      </c>
      <c r="E58" s="10" t="str">
        <f t="shared" si="1"/>
        <v>AUG 14</v>
      </c>
    </row>
    <row r="59" spans="1:5" x14ac:dyDescent="0.25">
      <c r="A59">
        <v>20</v>
      </c>
      <c r="B59" t="s">
        <v>56</v>
      </c>
      <c r="C59" t="s">
        <v>176</v>
      </c>
      <c r="D59">
        <v>2</v>
      </c>
      <c r="E59" s="10" t="str">
        <f t="shared" si="1"/>
        <v>AUG 14</v>
      </c>
    </row>
    <row r="60" spans="1:5" x14ac:dyDescent="0.25">
      <c r="A60">
        <v>21</v>
      </c>
      <c r="B60" t="s">
        <v>57</v>
      </c>
      <c r="C60" t="s">
        <v>215</v>
      </c>
      <c r="D60">
        <v>2</v>
      </c>
      <c r="E60" s="10" t="str">
        <f t="shared" si="1"/>
        <v>AUG 14</v>
      </c>
    </row>
    <row r="61" spans="1:5" x14ac:dyDescent="0.25">
      <c r="A61">
        <v>22</v>
      </c>
      <c r="B61" t="s">
        <v>58</v>
      </c>
      <c r="C61" t="s">
        <v>211</v>
      </c>
      <c r="D61">
        <v>2</v>
      </c>
      <c r="E61" s="10" t="str">
        <f t="shared" si="1"/>
        <v>AUG 14</v>
      </c>
    </row>
    <row r="62" spans="1:5" x14ac:dyDescent="0.25">
      <c r="A62">
        <v>23</v>
      </c>
      <c r="B62" t="s">
        <v>59</v>
      </c>
      <c r="C62" t="s">
        <v>209</v>
      </c>
      <c r="D62">
        <v>2</v>
      </c>
      <c r="E62" s="10" t="str">
        <f t="shared" si="1"/>
        <v>AUG 14</v>
      </c>
    </row>
    <row r="63" spans="1:5" x14ac:dyDescent="0.25">
      <c r="A63">
        <v>24</v>
      </c>
      <c r="B63" t="s">
        <v>60</v>
      </c>
      <c r="C63" t="s">
        <v>210</v>
      </c>
      <c r="D63">
        <v>2</v>
      </c>
      <c r="E63" s="10" t="str">
        <f t="shared" si="1"/>
        <v>AUG 14</v>
      </c>
    </row>
    <row r="64" spans="1:5" x14ac:dyDescent="0.25">
      <c r="A64">
        <v>25</v>
      </c>
      <c r="B64" t="s">
        <v>61</v>
      </c>
      <c r="C64" t="s">
        <v>117</v>
      </c>
      <c r="D64">
        <v>2</v>
      </c>
      <c r="E64" s="10" t="str">
        <f t="shared" si="1"/>
        <v>AUG 14</v>
      </c>
    </row>
    <row r="65" spans="1:5" x14ac:dyDescent="0.25">
      <c r="A65">
        <v>26</v>
      </c>
      <c r="B65" t="s">
        <v>62</v>
      </c>
      <c r="C65" t="s">
        <v>207</v>
      </c>
      <c r="D65">
        <v>2</v>
      </c>
      <c r="E65" s="10" t="str">
        <f t="shared" si="1"/>
        <v>AUG 14</v>
      </c>
    </row>
    <row r="66" spans="1:5" x14ac:dyDescent="0.25">
      <c r="A66">
        <v>27</v>
      </c>
      <c r="B66" t="s">
        <v>63</v>
      </c>
      <c r="C66" t="s">
        <v>187</v>
      </c>
      <c r="D66">
        <v>2</v>
      </c>
      <c r="E66" s="10" t="str">
        <f t="shared" si="1"/>
        <v>AUG 14</v>
      </c>
    </row>
    <row r="67" spans="1:5" x14ac:dyDescent="0.25">
      <c r="A67">
        <v>28</v>
      </c>
      <c r="B67" t="s">
        <v>64</v>
      </c>
      <c r="C67" t="s">
        <v>138</v>
      </c>
      <c r="D67">
        <v>2</v>
      </c>
      <c r="E67" s="10" t="str">
        <f t="shared" si="1"/>
        <v>AUG 14</v>
      </c>
    </row>
    <row r="68" spans="1:5" x14ac:dyDescent="0.25">
      <c r="A68">
        <v>29</v>
      </c>
      <c r="B68" t="s">
        <v>65</v>
      </c>
      <c r="C68" t="s">
        <v>211</v>
      </c>
      <c r="D68">
        <v>2</v>
      </c>
      <c r="E68" s="10" t="str">
        <f t="shared" si="1"/>
        <v>AUG 14</v>
      </c>
    </row>
    <row r="69" spans="1:5" x14ac:dyDescent="0.25">
      <c r="A69">
        <v>30</v>
      </c>
      <c r="B69" t="s">
        <v>66</v>
      </c>
      <c r="C69" t="s">
        <v>176</v>
      </c>
      <c r="D69">
        <v>2</v>
      </c>
      <c r="E69" s="10" t="str">
        <f t="shared" si="1"/>
        <v>AUG 14</v>
      </c>
    </row>
    <row r="70" spans="1:5" x14ac:dyDescent="0.25">
      <c r="A70">
        <v>31</v>
      </c>
      <c r="B70" t="s">
        <v>67</v>
      </c>
      <c r="C70" t="s">
        <v>215</v>
      </c>
      <c r="D70">
        <v>2</v>
      </c>
      <c r="E70" s="10" t="str">
        <f t="shared" si="1"/>
        <v>AUG 14</v>
      </c>
    </row>
    <row r="71" spans="1:5" x14ac:dyDescent="0.25">
      <c r="A71">
        <v>32</v>
      </c>
      <c r="B71" t="s">
        <v>68</v>
      </c>
      <c r="C71" t="s">
        <v>176</v>
      </c>
      <c r="D71">
        <v>2</v>
      </c>
      <c r="E71" s="10" t="str">
        <f t="shared" si="1"/>
        <v>AUG 14</v>
      </c>
    </row>
    <row r="72" spans="1:5" x14ac:dyDescent="0.25">
      <c r="A72">
        <v>33</v>
      </c>
      <c r="B72" t="s">
        <v>69</v>
      </c>
      <c r="C72" t="s">
        <v>212</v>
      </c>
      <c r="D72">
        <v>4</v>
      </c>
      <c r="E72" s="10" t="str">
        <f t="shared" si="1"/>
        <v>AUG 14</v>
      </c>
    </row>
    <row r="73" spans="1:5" x14ac:dyDescent="0.25">
      <c r="A73">
        <v>34</v>
      </c>
      <c r="B73" t="s">
        <v>70</v>
      </c>
      <c r="C73" t="s">
        <v>169</v>
      </c>
      <c r="D73">
        <v>4</v>
      </c>
      <c r="E73" s="10" t="str">
        <f t="shared" si="1"/>
        <v>AUG 14</v>
      </c>
    </row>
    <row r="74" spans="1:5" x14ac:dyDescent="0.25">
      <c r="A74">
        <v>35</v>
      </c>
      <c r="B74" t="s">
        <v>71</v>
      </c>
      <c r="C74" t="s">
        <v>199</v>
      </c>
      <c r="D74">
        <v>4</v>
      </c>
      <c r="E74" s="10" t="str">
        <f t="shared" si="1"/>
        <v>AUG 14</v>
      </c>
    </row>
    <row r="75" spans="1:5" x14ac:dyDescent="0.25">
      <c r="A75">
        <v>36</v>
      </c>
      <c r="B75" t="s">
        <v>72</v>
      </c>
      <c r="C75" t="s">
        <v>169</v>
      </c>
      <c r="D75">
        <v>4</v>
      </c>
      <c r="E75" s="10" t="str">
        <f t="shared" si="1"/>
        <v>AUG 14</v>
      </c>
    </row>
    <row r="76" spans="1:5" x14ac:dyDescent="0.25">
      <c r="A76">
        <v>37</v>
      </c>
      <c r="B76" t="s">
        <v>73</v>
      </c>
      <c r="C76" t="s">
        <v>169</v>
      </c>
      <c r="D76">
        <v>6</v>
      </c>
      <c r="E76" s="10" t="str">
        <f t="shared" si="1"/>
        <v>AUG 14</v>
      </c>
    </row>
    <row r="77" spans="1:5" x14ac:dyDescent="0.25">
      <c r="A77">
        <v>1</v>
      </c>
      <c r="B77" t="s">
        <v>74</v>
      </c>
      <c r="C77" t="s">
        <v>175</v>
      </c>
      <c r="D77">
        <v>2</v>
      </c>
      <c r="E77" s="10" t="str">
        <f>"JUNE 14"</f>
        <v>JUNE 14</v>
      </c>
    </row>
    <row r="78" spans="1:5" x14ac:dyDescent="0.25">
      <c r="A78">
        <v>2</v>
      </c>
      <c r="B78" t="s">
        <v>75</v>
      </c>
      <c r="C78" t="s">
        <v>209</v>
      </c>
      <c r="D78">
        <v>2</v>
      </c>
      <c r="E78" s="10" t="str">
        <f t="shared" ref="E78:E113" si="2">"JUNE 14"</f>
        <v>JUNE 14</v>
      </c>
    </row>
    <row r="79" spans="1:5" x14ac:dyDescent="0.25">
      <c r="A79">
        <v>3</v>
      </c>
      <c r="B79" t="s">
        <v>76</v>
      </c>
      <c r="C79" t="s">
        <v>138</v>
      </c>
      <c r="D79">
        <v>2</v>
      </c>
      <c r="E79" s="10" t="str">
        <f t="shared" si="2"/>
        <v>JUNE 14</v>
      </c>
    </row>
    <row r="80" spans="1:5" x14ac:dyDescent="0.25">
      <c r="A80">
        <v>4</v>
      </c>
      <c r="B80" t="s">
        <v>77</v>
      </c>
      <c r="C80" t="s">
        <v>199</v>
      </c>
      <c r="D80">
        <v>2</v>
      </c>
      <c r="E80" s="10" t="str">
        <f t="shared" si="2"/>
        <v>JUNE 14</v>
      </c>
    </row>
    <row r="81" spans="1:5" x14ac:dyDescent="0.25">
      <c r="A81">
        <v>5</v>
      </c>
      <c r="B81" t="s">
        <v>78</v>
      </c>
      <c r="C81" t="s">
        <v>176</v>
      </c>
      <c r="D81">
        <v>2</v>
      </c>
      <c r="E81" s="10" t="str">
        <f t="shared" si="2"/>
        <v>JUNE 14</v>
      </c>
    </row>
    <row r="82" spans="1:5" x14ac:dyDescent="0.25">
      <c r="A82">
        <v>6</v>
      </c>
      <c r="B82" t="s">
        <v>79</v>
      </c>
      <c r="C82" t="s">
        <v>208</v>
      </c>
      <c r="D82">
        <v>2</v>
      </c>
      <c r="E82" s="10" t="str">
        <f t="shared" si="2"/>
        <v>JUNE 14</v>
      </c>
    </row>
    <row r="83" spans="1:5" x14ac:dyDescent="0.25">
      <c r="A83">
        <v>7</v>
      </c>
      <c r="B83" t="s">
        <v>80</v>
      </c>
      <c r="C83" t="s">
        <v>217</v>
      </c>
      <c r="D83">
        <v>2</v>
      </c>
      <c r="E83" s="10" t="str">
        <f t="shared" si="2"/>
        <v>JUNE 14</v>
      </c>
    </row>
    <row r="84" spans="1:5" x14ac:dyDescent="0.25">
      <c r="A84">
        <v>8</v>
      </c>
      <c r="B84" t="s">
        <v>81</v>
      </c>
      <c r="C84" t="s">
        <v>176</v>
      </c>
      <c r="D84">
        <v>2</v>
      </c>
      <c r="E84" s="10" t="str">
        <f t="shared" si="2"/>
        <v>JUNE 14</v>
      </c>
    </row>
    <row r="85" spans="1:5" x14ac:dyDescent="0.25">
      <c r="A85">
        <v>9</v>
      </c>
      <c r="B85" t="s">
        <v>82</v>
      </c>
      <c r="C85" t="s">
        <v>209</v>
      </c>
      <c r="D85">
        <v>2</v>
      </c>
      <c r="E85" s="10" t="str">
        <f t="shared" si="2"/>
        <v>JUNE 14</v>
      </c>
    </row>
    <row r="86" spans="1:5" x14ac:dyDescent="0.25">
      <c r="A86">
        <v>10</v>
      </c>
      <c r="B86" t="s">
        <v>83</v>
      </c>
      <c r="C86" t="s">
        <v>176</v>
      </c>
      <c r="D86">
        <v>2</v>
      </c>
      <c r="E86" s="10" t="str">
        <f t="shared" si="2"/>
        <v>JUNE 14</v>
      </c>
    </row>
    <row r="87" spans="1:5" x14ac:dyDescent="0.25">
      <c r="A87">
        <v>11</v>
      </c>
      <c r="B87" t="s">
        <v>84</v>
      </c>
      <c r="C87" t="s">
        <v>216</v>
      </c>
      <c r="D87">
        <v>2</v>
      </c>
      <c r="E87" s="10" t="str">
        <f t="shared" si="2"/>
        <v>JUNE 14</v>
      </c>
    </row>
    <row r="88" spans="1:5" x14ac:dyDescent="0.25">
      <c r="A88">
        <v>12</v>
      </c>
      <c r="B88" t="s">
        <v>85</v>
      </c>
      <c r="C88" t="s">
        <v>117</v>
      </c>
      <c r="D88">
        <v>2</v>
      </c>
      <c r="E88" s="10" t="str">
        <f t="shared" si="2"/>
        <v>JUNE 14</v>
      </c>
    </row>
    <row r="89" spans="1:5" x14ac:dyDescent="0.25">
      <c r="A89">
        <v>13</v>
      </c>
      <c r="B89" t="s">
        <v>86</v>
      </c>
      <c r="C89" t="s">
        <v>214</v>
      </c>
      <c r="D89">
        <v>2</v>
      </c>
      <c r="E89" s="10" t="str">
        <f t="shared" si="2"/>
        <v>JUNE 14</v>
      </c>
    </row>
    <row r="90" spans="1:5" x14ac:dyDescent="0.25">
      <c r="A90">
        <v>14</v>
      </c>
      <c r="B90" t="s">
        <v>87</v>
      </c>
      <c r="C90" t="s">
        <v>187</v>
      </c>
      <c r="D90">
        <v>2</v>
      </c>
      <c r="E90" s="10" t="str">
        <f t="shared" si="2"/>
        <v>JUNE 14</v>
      </c>
    </row>
    <row r="91" spans="1:5" x14ac:dyDescent="0.25">
      <c r="A91">
        <v>15</v>
      </c>
      <c r="B91" t="s">
        <v>88</v>
      </c>
      <c r="C91" t="s">
        <v>208</v>
      </c>
      <c r="D91">
        <v>2</v>
      </c>
      <c r="E91" s="10" t="str">
        <f t="shared" si="2"/>
        <v>JUNE 14</v>
      </c>
    </row>
    <row r="92" spans="1:5" x14ac:dyDescent="0.25">
      <c r="A92">
        <v>16</v>
      </c>
      <c r="B92" t="s">
        <v>89</v>
      </c>
      <c r="C92" t="s">
        <v>169</v>
      </c>
      <c r="D92">
        <v>2</v>
      </c>
      <c r="E92" s="10" t="str">
        <f t="shared" si="2"/>
        <v>JUNE 14</v>
      </c>
    </row>
    <row r="93" spans="1:5" x14ac:dyDescent="0.25">
      <c r="A93">
        <v>17</v>
      </c>
      <c r="B93" t="s">
        <v>90</v>
      </c>
      <c r="C93" t="s">
        <v>210</v>
      </c>
      <c r="D93">
        <v>2</v>
      </c>
      <c r="E93" s="10" t="str">
        <f t="shared" si="2"/>
        <v>JUNE 14</v>
      </c>
    </row>
    <row r="94" spans="1:5" x14ac:dyDescent="0.25">
      <c r="A94">
        <v>18</v>
      </c>
      <c r="B94" t="s">
        <v>91</v>
      </c>
      <c r="C94" t="s">
        <v>209</v>
      </c>
      <c r="D94">
        <v>2</v>
      </c>
      <c r="E94" s="10" t="str">
        <f t="shared" si="2"/>
        <v>JUNE 14</v>
      </c>
    </row>
    <row r="95" spans="1:5" x14ac:dyDescent="0.25">
      <c r="A95">
        <v>19</v>
      </c>
      <c r="B95" t="s">
        <v>92</v>
      </c>
      <c r="C95" t="s">
        <v>213</v>
      </c>
      <c r="D95">
        <v>2</v>
      </c>
      <c r="E95" s="10" t="str">
        <f t="shared" si="2"/>
        <v>JUNE 14</v>
      </c>
    </row>
    <row r="96" spans="1:5" x14ac:dyDescent="0.25">
      <c r="A96">
        <v>20</v>
      </c>
      <c r="B96" t="s">
        <v>93</v>
      </c>
      <c r="C96" t="s">
        <v>210</v>
      </c>
      <c r="D96">
        <v>2</v>
      </c>
      <c r="E96" s="10" t="str">
        <f t="shared" si="2"/>
        <v>JUNE 14</v>
      </c>
    </row>
    <row r="97" spans="1:5" x14ac:dyDescent="0.25">
      <c r="A97">
        <v>21</v>
      </c>
      <c r="B97" t="s">
        <v>94</v>
      </c>
      <c r="C97" t="s">
        <v>210</v>
      </c>
      <c r="D97">
        <v>2</v>
      </c>
      <c r="E97" s="10" t="str">
        <f t="shared" si="2"/>
        <v>JUNE 14</v>
      </c>
    </row>
    <row r="98" spans="1:5" x14ac:dyDescent="0.25">
      <c r="A98">
        <v>22</v>
      </c>
      <c r="B98" t="s">
        <v>95</v>
      </c>
      <c r="C98" t="s">
        <v>169</v>
      </c>
      <c r="D98">
        <v>2</v>
      </c>
      <c r="E98" s="10" t="str">
        <f t="shared" si="2"/>
        <v>JUNE 14</v>
      </c>
    </row>
    <row r="99" spans="1:5" x14ac:dyDescent="0.25">
      <c r="A99">
        <v>23</v>
      </c>
      <c r="B99" t="s">
        <v>96</v>
      </c>
      <c r="C99" t="s">
        <v>169</v>
      </c>
      <c r="D99">
        <v>2</v>
      </c>
      <c r="E99" s="10" t="str">
        <f t="shared" si="2"/>
        <v>JUNE 14</v>
      </c>
    </row>
    <row r="100" spans="1:5" x14ac:dyDescent="0.25">
      <c r="A100">
        <v>24</v>
      </c>
      <c r="B100" t="s">
        <v>97</v>
      </c>
      <c r="C100" t="s">
        <v>208</v>
      </c>
      <c r="D100">
        <v>2</v>
      </c>
      <c r="E100" s="10" t="str">
        <f t="shared" si="2"/>
        <v>JUNE 14</v>
      </c>
    </row>
    <row r="101" spans="1:5" x14ac:dyDescent="0.25">
      <c r="A101">
        <v>25</v>
      </c>
      <c r="B101" t="s">
        <v>98</v>
      </c>
      <c r="C101" t="s">
        <v>211</v>
      </c>
      <c r="D101">
        <v>2</v>
      </c>
      <c r="E101" s="10" t="str">
        <f t="shared" si="2"/>
        <v>JUNE 14</v>
      </c>
    </row>
    <row r="102" spans="1:5" x14ac:dyDescent="0.25">
      <c r="A102">
        <v>26</v>
      </c>
      <c r="B102" t="s">
        <v>99</v>
      </c>
      <c r="C102" t="s">
        <v>217</v>
      </c>
      <c r="D102">
        <v>2</v>
      </c>
      <c r="E102" s="10" t="str">
        <f t="shared" si="2"/>
        <v>JUNE 14</v>
      </c>
    </row>
    <row r="103" spans="1:5" x14ac:dyDescent="0.25">
      <c r="A103">
        <v>27</v>
      </c>
      <c r="B103" t="s">
        <v>100</v>
      </c>
      <c r="C103" t="s">
        <v>176</v>
      </c>
      <c r="D103">
        <v>2</v>
      </c>
      <c r="E103" s="10" t="str">
        <f t="shared" si="2"/>
        <v>JUNE 14</v>
      </c>
    </row>
    <row r="104" spans="1:5" x14ac:dyDescent="0.25">
      <c r="A104">
        <v>28</v>
      </c>
      <c r="B104" t="s">
        <v>101</v>
      </c>
      <c r="C104" t="s">
        <v>212</v>
      </c>
      <c r="D104">
        <v>2</v>
      </c>
      <c r="E104" s="10" t="str">
        <f t="shared" si="2"/>
        <v>JUNE 14</v>
      </c>
    </row>
    <row r="105" spans="1:5" x14ac:dyDescent="0.25">
      <c r="A105">
        <v>29</v>
      </c>
      <c r="B105" t="s">
        <v>102</v>
      </c>
      <c r="C105" t="s">
        <v>199</v>
      </c>
      <c r="D105">
        <v>2</v>
      </c>
      <c r="E105" s="10" t="str">
        <f t="shared" si="2"/>
        <v>JUNE 14</v>
      </c>
    </row>
    <row r="106" spans="1:5" x14ac:dyDescent="0.25">
      <c r="A106">
        <v>30</v>
      </c>
      <c r="B106" t="s">
        <v>103</v>
      </c>
      <c r="C106" t="s">
        <v>210</v>
      </c>
      <c r="D106">
        <v>2</v>
      </c>
      <c r="E106" s="10" t="str">
        <f t="shared" si="2"/>
        <v>JUNE 14</v>
      </c>
    </row>
    <row r="107" spans="1:5" x14ac:dyDescent="0.25">
      <c r="A107">
        <v>31</v>
      </c>
      <c r="B107" t="s">
        <v>104</v>
      </c>
      <c r="C107" t="s">
        <v>116</v>
      </c>
      <c r="D107">
        <v>2</v>
      </c>
      <c r="E107" s="10" t="str">
        <f t="shared" si="2"/>
        <v>JUNE 14</v>
      </c>
    </row>
    <row r="108" spans="1:5" x14ac:dyDescent="0.25">
      <c r="A108">
        <v>32</v>
      </c>
      <c r="B108" t="s">
        <v>105</v>
      </c>
      <c r="C108" t="s">
        <v>213</v>
      </c>
      <c r="D108">
        <v>2</v>
      </c>
      <c r="E108" s="10" t="str">
        <f t="shared" si="2"/>
        <v>JUNE 14</v>
      </c>
    </row>
    <row r="109" spans="1:5" x14ac:dyDescent="0.25">
      <c r="A109">
        <v>33</v>
      </c>
      <c r="B109" t="s">
        <v>106</v>
      </c>
      <c r="C109" t="s">
        <v>176</v>
      </c>
      <c r="D109">
        <v>4</v>
      </c>
      <c r="E109" s="10" t="str">
        <f t="shared" si="2"/>
        <v>JUNE 14</v>
      </c>
    </row>
    <row r="110" spans="1:5" x14ac:dyDescent="0.25">
      <c r="A110">
        <v>34</v>
      </c>
      <c r="B110" t="s">
        <v>107</v>
      </c>
      <c r="C110" t="s">
        <v>169</v>
      </c>
      <c r="D110">
        <v>4</v>
      </c>
      <c r="E110" s="10" t="str">
        <f t="shared" si="2"/>
        <v>JUNE 14</v>
      </c>
    </row>
    <row r="111" spans="1:5" x14ac:dyDescent="0.25">
      <c r="A111">
        <v>35</v>
      </c>
      <c r="B111" t="s">
        <v>108</v>
      </c>
      <c r="C111" t="s">
        <v>207</v>
      </c>
      <c r="D111">
        <v>4</v>
      </c>
      <c r="E111" s="10" t="str">
        <f t="shared" si="2"/>
        <v>JUNE 14</v>
      </c>
    </row>
    <row r="112" spans="1:5" x14ac:dyDescent="0.25">
      <c r="A112">
        <v>36</v>
      </c>
      <c r="B112" t="s">
        <v>109</v>
      </c>
      <c r="C112" t="s">
        <v>169</v>
      </c>
      <c r="D112">
        <v>4</v>
      </c>
      <c r="E112" s="10" t="str">
        <f t="shared" si="2"/>
        <v>JUNE 14</v>
      </c>
    </row>
    <row r="113" spans="1:6" x14ac:dyDescent="0.25">
      <c r="A113">
        <v>37</v>
      </c>
      <c r="B113" t="s">
        <v>110</v>
      </c>
      <c r="C113" t="s">
        <v>199</v>
      </c>
      <c r="D113">
        <v>6</v>
      </c>
      <c r="E113" s="10" t="str">
        <f t="shared" si="2"/>
        <v>JUNE 14</v>
      </c>
    </row>
    <row r="114" spans="1:6" x14ac:dyDescent="0.25">
      <c r="A114">
        <v>1</v>
      </c>
      <c r="B114" t="s">
        <v>497</v>
      </c>
      <c r="C114" t="s">
        <v>217</v>
      </c>
      <c r="D114">
        <v>2</v>
      </c>
      <c r="E114" s="10" t="str">
        <f>"JUNE 15"</f>
        <v>JUNE 15</v>
      </c>
    </row>
    <row r="115" spans="1:6" x14ac:dyDescent="0.25">
      <c r="A115">
        <v>2</v>
      </c>
      <c r="B115" t="s">
        <v>498</v>
      </c>
      <c r="C115" t="s">
        <v>206</v>
      </c>
      <c r="D115">
        <v>2</v>
      </c>
      <c r="E115" s="10" t="str">
        <f>E114</f>
        <v>JUNE 15</v>
      </c>
    </row>
    <row r="116" spans="1:6" x14ac:dyDescent="0.25">
      <c r="A116">
        <v>3</v>
      </c>
      <c r="B116" t="s">
        <v>499</v>
      </c>
      <c r="C116" t="s">
        <v>116</v>
      </c>
      <c r="D116">
        <v>2</v>
      </c>
      <c r="E116" s="10" t="str">
        <f t="shared" ref="E116:E150" si="3">E115</f>
        <v>JUNE 15</v>
      </c>
      <c r="F116" s="10"/>
    </row>
    <row r="117" spans="1:6" x14ac:dyDescent="0.25">
      <c r="A117">
        <v>4</v>
      </c>
      <c r="B117" t="s">
        <v>500</v>
      </c>
      <c r="C117" t="s">
        <v>210</v>
      </c>
      <c r="D117">
        <v>2</v>
      </c>
      <c r="E117" s="10" t="str">
        <f t="shared" si="3"/>
        <v>JUNE 15</v>
      </c>
    </row>
    <row r="118" spans="1:6" x14ac:dyDescent="0.25">
      <c r="A118">
        <v>5</v>
      </c>
      <c r="B118" t="s">
        <v>501</v>
      </c>
      <c r="C118" t="s">
        <v>199</v>
      </c>
      <c r="D118">
        <v>2</v>
      </c>
      <c r="E118" s="10" t="str">
        <f t="shared" si="3"/>
        <v>JUNE 15</v>
      </c>
    </row>
    <row r="119" spans="1:6" x14ac:dyDescent="0.25">
      <c r="A119">
        <v>6</v>
      </c>
      <c r="B119" t="s">
        <v>502</v>
      </c>
      <c r="C119" t="s">
        <v>187</v>
      </c>
      <c r="D119">
        <v>2</v>
      </c>
      <c r="E119" s="10" t="str">
        <f t="shared" si="3"/>
        <v>JUNE 15</v>
      </c>
    </row>
    <row r="120" spans="1:6" x14ac:dyDescent="0.25">
      <c r="A120">
        <v>7</v>
      </c>
      <c r="B120" t="s">
        <v>503</v>
      </c>
      <c r="C120" t="s">
        <v>211</v>
      </c>
      <c r="D120">
        <v>2</v>
      </c>
      <c r="E120" s="10" t="str">
        <f t="shared" si="3"/>
        <v>JUNE 15</v>
      </c>
    </row>
    <row r="121" spans="1:6" x14ac:dyDescent="0.25">
      <c r="A121">
        <v>8</v>
      </c>
      <c r="B121" t="s">
        <v>504</v>
      </c>
      <c r="C121" t="s">
        <v>214</v>
      </c>
      <c r="D121">
        <v>2</v>
      </c>
      <c r="E121" s="10" t="str">
        <f t="shared" si="3"/>
        <v>JUNE 15</v>
      </c>
    </row>
    <row r="122" spans="1:6" x14ac:dyDescent="0.25">
      <c r="A122">
        <v>9</v>
      </c>
      <c r="B122" t="s">
        <v>505</v>
      </c>
      <c r="C122" t="s">
        <v>210</v>
      </c>
      <c r="D122">
        <v>2</v>
      </c>
      <c r="E122" s="10" t="str">
        <f t="shared" si="3"/>
        <v>JUNE 15</v>
      </c>
    </row>
    <row r="123" spans="1:6" x14ac:dyDescent="0.25">
      <c r="A123">
        <v>10</v>
      </c>
      <c r="B123" t="s">
        <v>506</v>
      </c>
      <c r="C123" t="s">
        <v>117</v>
      </c>
      <c r="D123">
        <v>2</v>
      </c>
      <c r="E123" s="10" t="str">
        <f t="shared" si="3"/>
        <v>JUNE 15</v>
      </c>
    </row>
    <row r="124" spans="1:6" x14ac:dyDescent="0.25">
      <c r="A124">
        <v>11</v>
      </c>
      <c r="B124" t="s">
        <v>507</v>
      </c>
      <c r="C124" t="s">
        <v>209</v>
      </c>
      <c r="D124">
        <v>2</v>
      </c>
      <c r="E124" s="10" t="str">
        <f t="shared" si="3"/>
        <v>JUNE 15</v>
      </c>
    </row>
    <row r="125" spans="1:6" x14ac:dyDescent="0.25">
      <c r="A125">
        <v>12</v>
      </c>
      <c r="B125" t="s">
        <v>508</v>
      </c>
      <c r="C125" t="s">
        <v>142</v>
      </c>
      <c r="D125">
        <v>2</v>
      </c>
      <c r="E125" s="10" t="str">
        <f t="shared" si="3"/>
        <v>JUNE 15</v>
      </c>
    </row>
    <row r="126" spans="1:6" x14ac:dyDescent="0.25">
      <c r="A126">
        <v>13</v>
      </c>
      <c r="B126" t="s">
        <v>509</v>
      </c>
      <c r="C126" t="s">
        <v>208</v>
      </c>
      <c r="D126">
        <v>2</v>
      </c>
      <c r="E126" s="10" t="str">
        <f t="shared" si="3"/>
        <v>JUNE 15</v>
      </c>
    </row>
    <row r="127" spans="1:6" x14ac:dyDescent="0.25">
      <c r="A127">
        <v>14</v>
      </c>
      <c r="B127" t="s">
        <v>510</v>
      </c>
      <c r="C127" t="s">
        <v>211</v>
      </c>
      <c r="D127">
        <v>2</v>
      </c>
      <c r="E127" s="10" t="str">
        <f t="shared" si="3"/>
        <v>JUNE 15</v>
      </c>
    </row>
    <row r="128" spans="1:6" x14ac:dyDescent="0.25">
      <c r="A128">
        <v>15</v>
      </c>
      <c r="B128" t="s">
        <v>511</v>
      </c>
      <c r="C128" t="s">
        <v>208</v>
      </c>
      <c r="D128">
        <v>2</v>
      </c>
      <c r="E128" s="10" t="str">
        <f t="shared" si="3"/>
        <v>JUNE 15</v>
      </c>
    </row>
    <row r="129" spans="1:5" x14ac:dyDescent="0.25">
      <c r="A129">
        <v>16</v>
      </c>
      <c r="B129" t="s">
        <v>512</v>
      </c>
      <c r="C129" t="s">
        <v>216</v>
      </c>
      <c r="D129">
        <v>2</v>
      </c>
      <c r="E129" s="10" t="str">
        <f t="shared" si="3"/>
        <v>JUNE 15</v>
      </c>
    </row>
    <row r="130" spans="1:5" x14ac:dyDescent="0.25">
      <c r="A130">
        <v>17</v>
      </c>
      <c r="B130" t="s">
        <v>513</v>
      </c>
      <c r="C130" t="s">
        <v>116</v>
      </c>
      <c r="D130">
        <v>2</v>
      </c>
      <c r="E130" s="10" t="str">
        <f t="shared" si="3"/>
        <v>JUNE 15</v>
      </c>
    </row>
    <row r="131" spans="1:5" x14ac:dyDescent="0.25">
      <c r="A131">
        <v>18</v>
      </c>
      <c r="B131" t="s">
        <v>514</v>
      </c>
      <c r="C131" t="s">
        <v>176</v>
      </c>
      <c r="D131">
        <v>2</v>
      </c>
      <c r="E131" s="10" t="str">
        <f t="shared" si="3"/>
        <v>JUNE 15</v>
      </c>
    </row>
    <row r="132" spans="1:5" x14ac:dyDescent="0.25">
      <c r="A132">
        <v>19</v>
      </c>
      <c r="B132" t="s">
        <v>515</v>
      </c>
      <c r="C132" t="s">
        <v>169</v>
      </c>
      <c r="D132">
        <v>2</v>
      </c>
      <c r="E132" s="10" t="str">
        <f t="shared" si="3"/>
        <v>JUNE 15</v>
      </c>
    </row>
    <row r="133" spans="1:5" x14ac:dyDescent="0.25">
      <c r="A133">
        <v>20</v>
      </c>
      <c r="B133" t="s">
        <v>516</v>
      </c>
      <c r="C133" t="s">
        <v>213</v>
      </c>
      <c r="D133">
        <v>2</v>
      </c>
      <c r="E133" s="10" t="str">
        <f t="shared" si="3"/>
        <v>JUNE 15</v>
      </c>
    </row>
    <row r="134" spans="1:5" x14ac:dyDescent="0.25">
      <c r="A134">
        <v>21</v>
      </c>
      <c r="B134" t="s">
        <v>517</v>
      </c>
      <c r="C134" t="s">
        <v>175</v>
      </c>
      <c r="D134">
        <v>2</v>
      </c>
      <c r="E134" s="10" t="str">
        <f t="shared" si="3"/>
        <v>JUNE 15</v>
      </c>
    </row>
    <row r="135" spans="1:5" x14ac:dyDescent="0.25">
      <c r="A135">
        <v>22</v>
      </c>
      <c r="B135" t="s">
        <v>518</v>
      </c>
      <c r="C135" t="s">
        <v>207</v>
      </c>
      <c r="D135">
        <v>2</v>
      </c>
      <c r="E135" s="10" t="str">
        <f t="shared" si="3"/>
        <v>JUNE 15</v>
      </c>
    </row>
    <row r="136" spans="1:5" x14ac:dyDescent="0.25">
      <c r="A136">
        <v>23</v>
      </c>
      <c r="B136" t="s">
        <v>519</v>
      </c>
      <c r="C136" t="s">
        <v>176</v>
      </c>
      <c r="D136">
        <v>2</v>
      </c>
      <c r="E136" s="10" t="str">
        <f t="shared" si="3"/>
        <v>JUNE 15</v>
      </c>
    </row>
    <row r="137" spans="1:5" x14ac:dyDescent="0.25">
      <c r="A137">
        <v>24</v>
      </c>
      <c r="B137" t="s">
        <v>520</v>
      </c>
      <c r="C137" t="s">
        <v>169</v>
      </c>
      <c r="D137">
        <v>2</v>
      </c>
      <c r="E137" s="10" t="str">
        <f t="shared" si="3"/>
        <v>JUNE 15</v>
      </c>
    </row>
    <row r="138" spans="1:5" x14ac:dyDescent="0.25">
      <c r="A138">
        <v>25</v>
      </c>
      <c r="B138" t="s">
        <v>521</v>
      </c>
      <c r="C138" t="s">
        <v>212</v>
      </c>
      <c r="D138">
        <v>2</v>
      </c>
      <c r="E138" s="10" t="str">
        <f t="shared" si="3"/>
        <v>JUNE 15</v>
      </c>
    </row>
    <row r="139" spans="1:5" x14ac:dyDescent="0.25">
      <c r="A139">
        <v>26</v>
      </c>
      <c r="B139" t="s">
        <v>522</v>
      </c>
      <c r="C139" t="s">
        <v>207</v>
      </c>
      <c r="D139">
        <v>2</v>
      </c>
      <c r="E139" s="10" t="str">
        <f t="shared" si="3"/>
        <v>JUNE 15</v>
      </c>
    </row>
    <row r="140" spans="1:5" x14ac:dyDescent="0.25">
      <c r="A140">
        <v>27</v>
      </c>
      <c r="B140" t="s">
        <v>523</v>
      </c>
      <c r="C140" t="s">
        <v>199</v>
      </c>
      <c r="D140">
        <v>2</v>
      </c>
      <c r="E140" s="10" t="str">
        <f t="shared" si="3"/>
        <v>JUNE 15</v>
      </c>
    </row>
    <row r="141" spans="1:5" x14ac:dyDescent="0.25">
      <c r="A141">
        <v>28</v>
      </c>
      <c r="B141" t="s">
        <v>524</v>
      </c>
      <c r="C141" t="s">
        <v>138</v>
      </c>
      <c r="D141">
        <v>2</v>
      </c>
      <c r="E141" s="10" t="str">
        <f t="shared" si="3"/>
        <v>JUNE 15</v>
      </c>
    </row>
    <row r="142" spans="1:5" x14ac:dyDescent="0.25">
      <c r="A142">
        <v>29</v>
      </c>
      <c r="B142" t="s">
        <v>525</v>
      </c>
      <c r="C142" t="s">
        <v>169</v>
      </c>
      <c r="D142">
        <v>2</v>
      </c>
      <c r="E142" s="10" t="str">
        <f t="shared" si="3"/>
        <v>JUNE 15</v>
      </c>
    </row>
    <row r="143" spans="1:5" x14ac:dyDescent="0.25">
      <c r="A143">
        <v>30</v>
      </c>
      <c r="B143" t="s">
        <v>526</v>
      </c>
      <c r="C143" t="s">
        <v>176</v>
      </c>
      <c r="D143">
        <v>2</v>
      </c>
      <c r="E143" s="10" t="str">
        <f t="shared" si="3"/>
        <v>JUNE 15</v>
      </c>
    </row>
    <row r="144" spans="1:5" x14ac:dyDescent="0.25">
      <c r="A144">
        <v>31</v>
      </c>
      <c r="B144" t="s">
        <v>527</v>
      </c>
      <c r="C144" t="s">
        <v>215</v>
      </c>
      <c r="D144">
        <v>2</v>
      </c>
      <c r="E144" s="10" t="str">
        <f t="shared" si="3"/>
        <v>JUNE 15</v>
      </c>
    </row>
    <row r="145" spans="1:5" x14ac:dyDescent="0.25">
      <c r="A145">
        <v>32</v>
      </c>
      <c r="B145" t="s">
        <v>528</v>
      </c>
      <c r="C145" t="s">
        <v>169</v>
      </c>
      <c r="D145">
        <v>2</v>
      </c>
      <c r="E145" s="10" t="str">
        <f t="shared" si="3"/>
        <v>JUNE 15</v>
      </c>
    </row>
    <row r="146" spans="1:5" x14ac:dyDescent="0.25">
      <c r="A146">
        <v>33</v>
      </c>
      <c r="B146" t="s">
        <v>529</v>
      </c>
      <c r="C146" t="s">
        <v>187</v>
      </c>
      <c r="D146">
        <v>4</v>
      </c>
      <c r="E146" s="10" t="str">
        <f t="shared" si="3"/>
        <v>JUNE 15</v>
      </c>
    </row>
    <row r="147" spans="1:5" x14ac:dyDescent="0.25">
      <c r="A147">
        <v>34</v>
      </c>
      <c r="B147" t="s">
        <v>530</v>
      </c>
      <c r="C147" t="s">
        <v>210</v>
      </c>
      <c r="D147">
        <v>4</v>
      </c>
      <c r="E147" s="10" t="str">
        <f t="shared" si="3"/>
        <v>JUNE 15</v>
      </c>
    </row>
    <row r="148" spans="1:5" x14ac:dyDescent="0.25">
      <c r="A148">
        <v>35</v>
      </c>
      <c r="B148" t="s">
        <v>531</v>
      </c>
      <c r="C148" t="s">
        <v>169</v>
      </c>
      <c r="D148">
        <v>4</v>
      </c>
      <c r="E148" s="10" t="str">
        <f t="shared" si="3"/>
        <v>JUNE 15</v>
      </c>
    </row>
    <row r="149" spans="1:5" x14ac:dyDescent="0.25">
      <c r="A149">
        <v>36</v>
      </c>
      <c r="B149" t="s">
        <v>532</v>
      </c>
      <c r="C149" t="s">
        <v>169</v>
      </c>
      <c r="D149">
        <v>4</v>
      </c>
      <c r="E149" s="10" t="str">
        <f t="shared" si="3"/>
        <v>JUNE 15</v>
      </c>
    </row>
    <row r="150" spans="1:5" x14ac:dyDescent="0.25">
      <c r="A150">
        <v>37</v>
      </c>
      <c r="B150" t="s">
        <v>533</v>
      </c>
      <c r="C150" t="s">
        <v>209</v>
      </c>
      <c r="D150">
        <v>6</v>
      </c>
      <c r="E150" s="10" t="str">
        <f t="shared" si="3"/>
        <v>JUNE 15</v>
      </c>
    </row>
    <row r="151" spans="1:5" x14ac:dyDescent="0.25">
      <c r="A151">
        <v>1</v>
      </c>
      <c r="B151" t="s">
        <v>534</v>
      </c>
      <c r="C151" t="s">
        <v>212</v>
      </c>
      <c r="D151">
        <v>2</v>
      </c>
      <c r="E151" s="10" t="str">
        <f>"AUG 15"</f>
        <v>AUG 15</v>
      </c>
    </row>
    <row r="152" spans="1:5" x14ac:dyDescent="0.25">
      <c r="A152">
        <v>2</v>
      </c>
      <c r="B152" t="s">
        <v>535</v>
      </c>
      <c r="C152" t="s">
        <v>169</v>
      </c>
      <c r="D152">
        <v>2</v>
      </c>
      <c r="E152" s="10" t="str">
        <f>E151</f>
        <v>AUG 15</v>
      </c>
    </row>
    <row r="153" spans="1:5" x14ac:dyDescent="0.25">
      <c r="A153">
        <v>3</v>
      </c>
      <c r="B153" t="s">
        <v>536</v>
      </c>
      <c r="C153" t="s">
        <v>116</v>
      </c>
      <c r="D153">
        <v>2</v>
      </c>
      <c r="E153" s="10" t="str">
        <f t="shared" ref="E153:E187" si="4">E152</f>
        <v>AUG 15</v>
      </c>
    </row>
    <row r="154" spans="1:5" x14ac:dyDescent="0.25">
      <c r="A154">
        <v>4</v>
      </c>
      <c r="B154" t="s">
        <v>537</v>
      </c>
      <c r="C154" t="s">
        <v>142</v>
      </c>
      <c r="D154">
        <v>2</v>
      </c>
      <c r="E154" s="10" t="str">
        <f t="shared" si="4"/>
        <v>AUG 15</v>
      </c>
    </row>
    <row r="155" spans="1:5" x14ac:dyDescent="0.25">
      <c r="A155">
        <v>5</v>
      </c>
      <c r="B155" t="s">
        <v>538</v>
      </c>
      <c r="C155" t="s">
        <v>169</v>
      </c>
      <c r="D155">
        <v>2</v>
      </c>
      <c r="E155" s="10" t="str">
        <f t="shared" si="4"/>
        <v>AUG 15</v>
      </c>
    </row>
    <row r="156" spans="1:5" x14ac:dyDescent="0.25">
      <c r="A156">
        <v>6</v>
      </c>
      <c r="B156" t="s">
        <v>539</v>
      </c>
      <c r="C156" t="s">
        <v>199</v>
      </c>
      <c r="D156">
        <v>2</v>
      </c>
      <c r="E156" s="10" t="str">
        <f t="shared" si="4"/>
        <v>AUG 15</v>
      </c>
    </row>
    <row r="157" spans="1:5" x14ac:dyDescent="0.25">
      <c r="A157">
        <v>7</v>
      </c>
      <c r="B157" t="s">
        <v>540</v>
      </c>
      <c r="C157" t="s">
        <v>208</v>
      </c>
      <c r="D157">
        <v>2</v>
      </c>
      <c r="E157" s="10" t="str">
        <f t="shared" si="4"/>
        <v>AUG 15</v>
      </c>
    </row>
    <row r="158" spans="1:5" x14ac:dyDescent="0.25">
      <c r="A158">
        <v>8</v>
      </c>
      <c r="B158" t="s">
        <v>541</v>
      </c>
      <c r="C158" t="s">
        <v>207</v>
      </c>
      <c r="D158">
        <v>2</v>
      </c>
      <c r="E158" s="10" t="str">
        <f t="shared" si="4"/>
        <v>AUG 15</v>
      </c>
    </row>
    <row r="159" spans="1:5" x14ac:dyDescent="0.25">
      <c r="A159">
        <v>9</v>
      </c>
      <c r="B159" t="s">
        <v>542</v>
      </c>
      <c r="C159" t="s">
        <v>116</v>
      </c>
      <c r="D159">
        <v>2</v>
      </c>
      <c r="E159" s="10" t="str">
        <f t="shared" si="4"/>
        <v>AUG 15</v>
      </c>
    </row>
    <row r="160" spans="1:5" x14ac:dyDescent="0.25">
      <c r="A160">
        <v>10</v>
      </c>
      <c r="B160" t="s">
        <v>543</v>
      </c>
      <c r="C160" t="s">
        <v>187</v>
      </c>
      <c r="D160">
        <v>2</v>
      </c>
      <c r="E160" s="10" t="str">
        <f t="shared" si="4"/>
        <v>AUG 15</v>
      </c>
    </row>
    <row r="161" spans="1:5" x14ac:dyDescent="0.25">
      <c r="A161">
        <v>11</v>
      </c>
      <c r="B161" t="s">
        <v>544</v>
      </c>
      <c r="C161" t="s">
        <v>210</v>
      </c>
      <c r="D161">
        <v>2</v>
      </c>
      <c r="E161" s="10" t="str">
        <f t="shared" si="4"/>
        <v>AUG 15</v>
      </c>
    </row>
    <row r="162" spans="1:5" x14ac:dyDescent="0.25">
      <c r="A162">
        <v>12</v>
      </c>
      <c r="B162" t="s">
        <v>545</v>
      </c>
      <c r="C162" t="s">
        <v>210</v>
      </c>
      <c r="D162">
        <v>2</v>
      </c>
      <c r="E162" s="10" t="str">
        <f t="shared" si="4"/>
        <v>AUG 15</v>
      </c>
    </row>
    <row r="163" spans="1:5" x14ac:dyDescent="0.25">
      <c r="A163">
        <v>13</v>
      </c>
      <c r="B163" t="s">
        <v>546</v>
      </c>
      <c r="C163" t="s">
        <v>117</v>
      </c>
      <c r="D163">
        <v>2</v>
      </c>
      <c r="E163" s="10" t="str">
        <f t="shared" si="4"/>
        <v>AUG 15</v>
      </c>
    </row>
    <row r="164" spans="1:5" x14ac:dyDescent="0.25">
      <c r="A164">
        <v>14</v>
      </c>
      <c r="B164" t="s">
        <v>547</v>
      </c>
      <c r="C164" t="s">
        <v>210</v>
      </c>
      <c r="D164">
        <v>2</v>
      </c>
      <c r="E164" s="10" t="str">
        <f t="shared" si="4"/>
        <v>AUG 15</v>
      </c>
    </row>
    <row r="165" spans="1:5" x14ac:dyDescent="0.25">
      <c r="A165">
        <v>15</v>
      </c>
      <c r="B165" t="s">
        <v>548</v>
      </c>
      <c r="C165" t="s">
        <v>209</v>
      </c>
      <c r="D165">
        <v>2</v>
      </c>
      <c r="E165" s="10" t="str">
        <f t="shared" si="4"/>
        <v>AUG 15</v>
      </c>
    </row>
    <row r="166" spans="1:5" x14ac:dyDescent="0.25">
      <c r="A166">
        <v>16</v>
      </c>
      <c r="B166" t="s">
        <v>549</v>
      </c>
      <c r="C166" t="s">
        <v>211</v>
      </c>
      <c r="D166">
        <v>2</v>
      </c>
      <c r="E166" s="10" t="str">
        <f t="shared" si="4"/>
        <v>AUG 15</v>
      </c>
    </row>
    <row r="167" spans="1:5" x14ac:dyDescent="0.25">
      <c r="A167">
        <v>17</v>
      </c>
      <c r="B167" t="s">
        <v>550</v>
      </c>
      <c r="C167" t="s">
        <v>199</v>
      </c>
      <c r="D167">
        <v>2</v>
      </c>
      <c r="E167" s="10" t="str">
        <f t="shared" si="4"/>
        <v>AUG 15</v>
      </c>
    </row>
    <row r="168" spans="1:5" x14ac:dyDescent="0.25">
      <c r="A168">
        <v>18</v>
      </c>
      <c r="B168" t="s">
        <v>551</v>
      </c>
      <c r="C168" t="s">
        <v>208</v>
      </c>
      <c r="D168">
        <v>2</v>
      </c>
      <c r="E168" s="10" t="str">
        <f t="shared" si="4"/>
        <v>AUG 15</v>
      </c>
    </row>
    <row r="169" spans="1:5" x14ac:dyDescent="0.25">
      <c r="A169">
        <v>19</v>
      </c>
      <c r="B169" t="s">
        <v>552</v>
      </c>
      <c r="C169" t="s">
        <v>213</v>
      </c>
      <c r="D169">
        <v>2</v>
      </c>
      <c r="E169" s="10" t="str">
        <f t="shared" si="4"/>
        <v>AUG 15</v>
      </c>
    </row>
    <row r="170" spans="1:5" x14ac:dyDescent="0.25">
      <c r="A170">
        <v>20</v>
      </c>
      <c r="B170" t="s">
        <v>553</v>
      </c>
      <c r="C170" t="s">
        <v>117</v>
      </c>
      <c r="D170">
        <v>2</v>
      </c>
      <c r="E170" s="10" t="str">
        <f t="shared" si="4"/>
        <v>AUG 15</v>
      </c>
    </row>
    <row r="171" spans="1:5" x14ac:dyDescent="0.25">
      <c r="A171">
        <v>21</v>
      </c>
      <c r="B171" t="s">
        <v>554</v>
      </c>
      <c r="C171" t="s">
        <v>211</v>
      </c>
      <c r="D171">
        <v>2</v>
      </c>
      <c r="E171" s="10" t="str">
        <f t="shared" si="4"/>
        <v>AUG 15</v>
      </c>
    </row>
    <row r="172" spans="1:5" x14ac:dyDescent="0.25">
      <c r="A172">
        <v>22</v>
      </c>
      <c r="B172" t="s">
        <v>555</v>
      </c>
      <c r="C172" t="s">
        <v>214</v>
      </c>
      <c r="D172">
        <v>2</v>
      </c>
      <c r="E172" s="10" t="str">
        <f t="shared" si="4"/>
        <v>AUG 15</v>
      </c>
    </row>
    <row r="173" spans="1:5" x14ac:dyDescent="0.25">
      <c r="A173">
        <v>23</v>
      </c>
      <c r="B173" t="s">
        <v>556</v>
      </c>
      <c r="C173" t="s">
        <v>176</v>
      </c>
      <c r="D173">
        <v>2</v>
      </c>
      <c r="E173" s="10" t="str">
        <f t="shared" si="4"/>
        <v>AUG 15</v>
      </c>
    </row>
    <row r="174" spans="1:5" x14ac:dyDescent="0.25">
      <c r="A174">
        <v>24</v>
      </c>
      <c r="B174" t="s">
        <v>557</v>
      </c>
      <c r="C174" t="s">
        <v>138</v>
      </c>
      <c r="D174">
        <v>2</v>
      </c>
      <c r="E174" s="10" t="str">
        <f t="shared" si="4"/>
        <v>AUG 15</v>
      </c>
    </row>
    <row r="175" spans="1:5" x14ac:dyDescent="0.25">
      <c r="A175">
        <v>25</v>
      </c>
      <c r="B175" t="s">
        <v>558</v>
      </c>
      <c r="C175" t="s">
        <v>207</v>
      </c>
      <c r="D175">
        <v>2</v>
      </c>
      <c r="E175" s="10" t="str">
        <f t="shared" si="4"/>
        <v>AUG 15</v>
      </c>
    </row>
    <row r="176" spans="1:5" x14ac:dyDescent="0.25">
      <c r="A176">
        <v>26</v>
      </c>
      <c r="B176" t="s">
        <v>559</v>
      </c>
      <c r="C176" t="s">
        <v>199</v>
      </c>
      <c r="D176">
        <v>2</v>
      </c>
      <c r="E176" s="10" t="str">
        <f t="shared" si="4"/>
        <v>AUG 15</v>
      </c>
    </row>
    <row r="177" spans="1:5" x14ac:dyDescent="0.25">
      <c r="A177">
        <v>27</v>
      </c>
      <c r="B177" t="s">
        <v>560</v>
      </c>
      <c r="C177" t="s">
        <v>215</v>
      </c>
      <c r="D177">
        <v>2</v>
      </c>
      <c r="E177" s="10" t="str">
        <f t="shared" si="4"/>
        <v>AUG 15</v>
      </c>
    </row>
    <row r="178" spans="1:5" x14ac:dyDescent="0.25">
      <c r="A178">
        <v>28</v>
      </c>
      <c r="B178" t="s">
        <v>561</v>
      </c>
      <c r="C178" t="s">
        <v>209</v>
      </c>
      <c r="D178">
        <v>2</v>
      </c>
      <c r="E178" s="10" t="str">
        <f t="shared" si="4"/>
        <v>AUG 15</v>
      </c>
    </row>
    <row r="179" spans="1:5" x14ac:dyDescent="0.25">
      <c r="A179">
        <v>29</v>
      </c>
      <c r="B179" t="s">
        <v>562</v>
      </c>
      <c r="C179" t="s">
        <v>176</v>
      </c>
      <c r="D179">
        <v>2</v>
      </c>
      <c r="E179" s="10" t="str">
        <f t="shared" si="4"/>
        <v>AUG 15</v>
      </c>
    </row>
    <row r="180" spans="1:5" x14ac:dyDescent="0.25">
      <c r="A180">
        <v>30</v>
      </c>
      <c r="B180" t="s">
        <v>563</v>
      </c>
      <c r="C180" t="s">
        <v>217</v>
      </c>
      <c r="D180">
        <v>2</v>
      </c>
      <c r="E180" s="10" t="str">
        <f t="shared" si="4"/>
        <v>AUG 15</v>
      </c>
    </row>
    <row r="181" spans="1:5" x14ac:dyDescent="0.25">
      <c r="A181">
        <v>31</v>
      </c>
      <c r="B181" t="s">
        <v>564</v>
      </c>
      <c r="C181" t="s">
        <v>209</v>
      </c>
      <c r="D181">
        <v>2</v>
      </c>
      <c r="E181" s="10" t="str">
        <f t="shared" si="4"/>
        <v>AUG 15</v>
      </c>
    </row>
    <row r="182" spans="1:5" x14ac:dyDescent="0.25">
      <c r="A182">
        <v>32</v>
      </c>
      <c r="B182" t="s">
        <v>565</v>
      </c>
      <c r="C182" t="s">
        <v>169</v>
      </c>
      <c r="D182">
        <v>2</v>
      </c>
      <c r="E182" s="10" t="str">
        <f>E181</f>
        <v>AUG 15</v>
      </c>
    </row>
    <row r="183" spans="1:5" x14ac:dyDescent="0.25">
      <c r="A183">
        <v>33</v>
      </c>
      <c r="B183" t="s">
        <v>566</v>
      </c>
      <c r="C183" t="s">
        <v>208</v>
      </c>
      <c r="D183">
        <v>4</v>
      </c>
      <c r="E183" s="10" t="str">
        <f t="shared" si="4"/>
        <v>AUG 15</v>
      </c>
    </row>
    <row r="184" spans="1:5" x14ac:dyDescent="0.25">
      <c r="A184">
        <v>34</v>
      </c>
      <c r="B184" t="s">
        <v>567</v>
      </c>
      <c r="C184" t="s">
        <v>176</v>
      </c>
      <c r="D184">
        <v>4</v>
      </c>
      <c r="E184" s="10" t="str">
        <f t="shared" si="4"/>
        <v>AUG 15</v>
      </c>
    </row>
    <row r="185" spans="1:5" x14ac:dyDescent="0.25">
      <c r="A185">
        <v>35</v>
      </c>
      <c r="B185" t="s">
        <v>568</v>
      </c>
      <c r="C185" t="s">
        <v>169</v>
      </c>
      <c r="D185">
        <v>4</v>
      </c>
      <c r="E185" s="10" t="str">
        <f t="shared" si="4"/>
        <v>AUG 15</v>
      </c>
    </row>
    <row r="186" spans="1:5" x14ac:dyDescent="0.25">
      <c r="A186">
        <v>36</v>
      </c>
      <c r="B186" t="s">
        <v>569</v>
      </c>
      <c r="C186" t="s">
        <v>216</v>
      </c>
      <c r="D186">
        <v>4</v>
      </c>
      <c r="E186" s="10" t="str">
        <f t="shared" si="4"/>
        <v>AUG 15</v>
      </c>
    </row>
    <row r="187" spans="1:5" x14ac:dyDescent="0.25">
      <c r="A187">
        <v>37</v>
      </c>
      <c r="B187" t="s">
        <v>570</v>
      </c>
      <c r="C187" t="s">
        <v>169</v>
      </c>
      <c r="D187">
        <v>6</v>
      </c>
      <c r="E187" s="10" t="str">
        <f t="shared" si="4"/>
        <v>AUG 15</v>
      </c>
    </row>
  </sheetData>
  <autoFilter ref="A2:I18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22"/>
  <sheetViews>
    <sheetView workbookViewId="0">
      <selection activeCell="D2" sqref="D2"/>
    </sheetView>
  </sheetViews>
  <sheetFormatPr defaultRowHeight="15" x14ac:dyDescent="0.25"/>
  <sheetData>
    <row r="2" spans="3:5" x14ac:dyDescent="0.25">
      <c r="C2" t="s">
        <v>169</v>
      </c>
      <c r="E2" t="s">
        <v>116</v>
      </c>
    </row>
    <row r="3" spans="3:5" x14ac:dyDescent="0.25">
      <c r="C3" t="s">
        <v>199</v>
      </c>
      <c r="E3" t="s">
        <v>206</v>
      </c>
    </row>
    <row r="4" spans="3:5" x14ac:dyDescent="0.25">
      <c r="C4" t="s">
        <v>216</v>
      </c>
      <c r="E4" t="s">
        <v>117</v>
      </c>
    </row>
    <row r="5" spans="3:5" x14ac:dyDescent="0.25">
      <c r="C5" t="s">
        <v>211</v>
      </c>
      <c r="E5" t="s">
        <v>207</v>
      </c>
    </row>
    <row r="6" spans="3:5" x14ac:dyDescent="0.25">
      <c r="C6" t="s">
        <v>212</v>
      </c>
      <c r="E6" t="s">
        <v>208</v>
      </c>
    </row>
    <row r="7" spans="3:5" x14ac:dyDescent="0.25">
      <c r="C7" t="s">
        <v>176</v>
      </c>
      <c r="E7" t="s">
        <v>209</v>
      </c>
    </row>
    <row r="8" spans="3:5" x14ac:dyDescent="0.25">
      <c r="C8" t="s">
        <v>207</v>
      </c>
      <c r="E8" t="s">
        <v>176</v>
      </c>
    </row>
    <row r="9" spans="3:5" x14ac:dyDescent="0.25">
      <c r="E9" t="s">
        <v>210</v>
      </c>
    </row>
    <row r="10" spans="3:5" x14ac:dyDescent="0.25">
      <c r="E10" t="s">
        <v>211</v>
      </c>
    </row>
    <row r="11" spans="3:5" x14ac:dyDescent="0.25">
      <c r="E11" t="s">
        <v>138</v>
      </c>
    </row>
    <row r="12" spans="3:5" x14ac:dyDescent="0.25">
      <c r="E12" t="s">
        <v>199</v>
      </c>
    </row>
    <row r="13" spans="3:5" x14ac:dyDescent="0.25">
      <c r="E13" t="s">
        <v>212</v>
      </c>
    </row>
    <row r="14" spans="3:5" x14ac:dyDescent="0.25">
      <c r="E14" t="s">
        <v>169</v>
      </c>
    </row>
    <row r="15" spans="3:5" x14ac:dyDescent="0.25">
      <c r="E15" t="s">
        <v>213</v>
      </c>
    </row>
    <row r="16" spans="3:5" x14ac:dyDescent="0.25">
      <c r="E16" t="s">
        <v>142</v>
      </c>
    </row>
    <row r="17" spans="5:5" x14ac:dyDescent="0.25">
      <c r="E17" t="s">
        <v>214</v>
      </c>
    </row>
    <row r="18" spans="5:5" x14ac:dyDescent="0.25">
      <c r="E18" t="s">
        <v>215</v>
      </c>
    </row>
    <row r="19" spans="5:5" x14ac:dyDescent="0.25">
      <c r="E19" t="s">
        <v>217</v>
      </c>
    </row>
    <row r="20" spans="5:5" x14ac:dyDescent="0.25">
      <c r="E20" t="s">
        <v>187</v>
      </c>
    </row>
    <row r="21" spans="5:5" x14ac:dyDescent="0.25">
      <c r="E21" t="s">
        <v>175</v>
      </c>
    </row>
    <row r="22" spans="5:5" x14ac:dyDescent="0.25">
      <c r="E22" t="s">
        <v>216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27</vt:i4>
      </vt:variant>
    </vt:vector>
  </HeadingPairs>
  <TitlesOfParts>
    <vt:vector size="31" baseType="lpstr">
      <vt:lpstr>Breakout by Exam</vt:lpstr>
      <vt:lpstr>Standards with Questions</vt:lpstr>
      <vt:lpstr>Regents History </vt:lpstr>
      <vt:lpstr>Sheet3</vt:lpstr>
      <vt:lpstr>'Standards with Questions'!CCSS.Math.Content.HSA.REI.C.5</vt:lpstr>
      <vt:lpstr>'Standards with Questions'!CCSS.Math.Content.HSA.REI.C.6</vt:lpstr>
      <vt:lpstr>'Standards with Questions'!CCSS.Math.Content.HSA.REI.C.7</vt:lpstr>
      <vt:lpstr>'Standards with Questions'!CCSS.Math.Content.HSA.REI.C.8</vt:lpstr>
      <vt:lpstr>'Standards with Questions'!CCSS.Math.Content.HSA.REI.C.9</vt:lpstr>
      <vt:lpstr>'Standards with Questions'!CCSS.Math.Content.HSA.SSE.A.1</vt:lpstr>
      <vt:lpstr>'Standards with Questions'!CCSS.Math.Content.HSA.SSE.A.1.a</vt:lpstr>
      <vt:lpstr>'Standards with Questions'!CCSS.Math.Content.HSA.SSE.A.1.b</vt:lpstr>
      <vt:lpstr>'Standards with Questions'!CCSS.Math.Content.HSA.SSE.A.2</vt:lpstr>
      <vt:lpstr>'Standards with Questions'!CCSS.Math.Content.HSF.IF.B.4</vt:lpstr>
      <vt:lpstr>'Standards with Questions'!CCSS.Math.Content.HSF.IF.B.5</vt:lpstr>
      <vt:lpstr>'Standards with Questions'!CCSS.Math.Content.HSF.IF.B.6</vt:lpstr>
      <vt:lpstr>'Standards with Questions'!CCSS.Math.Content.HSF.TF.B.5</vt:lpstr>
      <vt:lpstr>'Standards with Questions'!CCSS.Math.Content.HSF.TF.B.6</vt:lpstr>
      <vt:lpstr>'Standards with Questions'!CCSS.Math.Content.HSF.TF.B.7</vt:lpstr>
      <vt:lpstr>'Standards with Questions'!CCSS.Math.Content.HSN.CN.C.7</vt:lpstr>
      <vt:lpstr>'Standards with Questions'!CCSS.Math.Content.HSN.CN.C.8</vt:lpstr>
      <vt:lpstr>'Standards with Questions'!CCSS.Math.Content.HSN.CN.C.9</vt:lpstr>
      <vt:lpstr>'Standards with Questions'!CCSS.Math.Content.HSS.CP.B.6</vt:lpstr>
      <vt:lpstr>'Standards with Questions'!CCSS.Math.Content.HSS.CP.B.7</vt:lpstr>
      <vt:lpstr>'Standards with Questions'!CCSS.Math.Content.HSS.CP.B.8</vt:lpstr>
      <vt:lpstr>'Standards with Questions'!CCSS.Math.Content.HSS.CP.B.9</vt:lpstr>
      <vt:lpstr>'Standards with Questions'!CCSS.Math.Content.HSS.MD.B.5</vt:lpstr>
      <vt:lpstr>'Standards with Questions'!CCSS.Math.Content.HSS.MD.B.5.a</vt:lpstr>
      <vt:lpstr>'Standards with Questions'!CCSS.Math.Content.HSS.MD.B.5.b</vt:lpstr>
      <vt:lpstr>'Standards with Questions'!CCSS.Math.Content.HSS.MD.B.6</vt:lpstr>
      <vt:lpstr>'Standards with Questions'!CCSS.Math.Content.HSS.MD.B.7</vt:lpstr>
    </vt:vector>
  </TitlesOfParts>
  <Company>SCSD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Desmond, Christopher</dc:creator>
  <cp:lastModifiedBy>Desmond, Christopher</cp:lastModifiedBy>
  <dcterms:created xsi:type="dcterms:W3CDTF">2015-02-16T18:40:33Z</dcterms:created>
  <dcterms:modified xsi:type="dcterms:W3CDTF">2015-09-10T01:01:11Z</dcterms:modified>
</cp:coreProperties>
</file>